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02"/>
  <workbookPr showInkAnnotation="0" autoCompressPictures="0"/>
  <bookViews>
    <workbookView xWindow="0" yWindow="0" windowWidth="27820" windowHeight="16720" tabRatio="612"/>
  </bookViews>
  <sheets>
    <sheet name="1. Implied Valuation" sheetId="10" r:id="rId1"/>
    <sheet name="2. Implied Dilution" sheetId="11" r:id="rId2"/>
    <sheet name="3. Comp Method" sheetId="8" r:id="rId3"/>
    <sheet name="4. Step Up Method" sheetId="3" r:id="rId4"/>
    <sheet name="5. Risk Mitigation Method" sheetId="9" r:id="rId5"/>
    <sheet name="6. VC Quick Method" sheetId="5" r:id="rId6"/>
    <sheet name="7. VC Method" sheetId="2" r:id="rId7"/>
    <sheet name="8. True Pre-Money" sheetId="6" r:id="rId8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" i="11" l="1"/>
  <c r="E12" i="11"/>
  <c r="E18" i="6"/>
  <c r="E23" i="6"/>
  <c r="E21" i="6"/>
  <c r="E16" i="6"/>
  <c r="D30" i="9"/>
  <c r="D22" i="9"/>
  <c r="D11" i="9"/>
  <c r="J18" i="3"/>
  <c r="J22" i="3"/>
  <c r="E16" i="10"/>
  <c r="F11" i="5"/>
  <c r="F9" i="2"/>
  <c r="F13" i="2"/>
  <c r="F19" i="2"/>
  <c r="E10" i="10"/>
  <c r="E12" i="10"/>
  <c r="E14" i="10"/>
  <c r="E18" i="10"/>
  <c r="E10" i="11"/>
  <c r="E14" i="11"/>
  <c r="D39" i="9"/>
  <c r="D41" i="9"/>
  <c r="E9" i="6"/>
  <c r="E11" i="6"/>
  <c r="E25" i="6"/>
  <c r="E28" i="6"/>
  <c r="E30" i="6"/>
  <c r="E32" i="6"/>
  <c r="F9" i="5"/>
  <c r="F13" i="5"/>
  <c r="F17" i="2"/>
</calcChain>
</file>

<file path=xl/sharedStrings.xml><?xml version="1.0" encoding="utf-8"?>
<sst xmlns="http://schemas.openxmlformats.org/spreadsheetml/2006/main" count="224" uniqueCount="159">
  <si>
    <t>Step Up Factor</t>
  </si>
  <si>
    <t>1. Total market size over $500,000,000</t>
  </si>
  <si>
    <t>2. Business model scales well</t>
  </si>
  <si>
    <t>5. MVP developed, customer development underway</t>
  </si>
  <si>
    <t>6. Business model validated by paying customers</t>
  </si>
  <si>
    <t>7. Significant industry partnerships signed</t>
  </si>
  <si>
    <t>8. Execution roadmap developed and being achieved</t>
  </si>
  <si>
    <t>10. Competitive environment favorable</t>
  </si>
  <si>
    <t>Your company's post-money valuation is:</t>
  </si>
  <si>
    <t>True Pre-Money Valuation</t>
  </si>
  <si>
    <t>Total Pre-Money Valuation</t>
  </si>
  <si>
    <t>Valuation</t>
  </si>
  <si>
    <t>TBD</t>
  </si>
  <si>
    <t>Core team onboard</t>
  </si>
  <si>
    <t>Team</t>
  </si>
  <si>
    <t>Still recruiting</t>
  </si>
  <si>
    <t>Seed: $250,000</t>
  </si>
  <si>
    <t>Funding</t>
  </si>
  <si>
    <t>Personal &amp; F&amp;F: $100,000</t>
  </si>
  <si>
    <t>Early - Version 1.2 released</t>
  </si>
  <si>
    <t>Stage of Development</t>
  </si>
  <si>
    <t>Early - MVP launched</t>
  </si>
  <si>
    <t>B2B</t>
  </si>
  <si>
    <t>B2B or B2C</t>
  </si>
  <si>
    <t>2 Ad network mid-sized</t>
  </si>
  <si>
    <t>Customer Traction</t>
  </si>
  <si>
    <t>3 paying early adopters</t>
  </si>
  <si>
    <t>New York, NY</t>
  </si>
  <si>
    <t>Company Location</t>
  </si>
  <si>
    <t>Boston, MA</t>
  </si>
  <si>
    <t>1 experienced, 2 new co-founders</t>
  </si>
  <si>
    <t>Founder Experience</t>
  </si>
  <si>
    <t>First-time startup founders</t>
  </si>
  <si>
    <t>Search</t>
  </si>
  <si>
    <t>Niche</t>
  </si>
  <si>
    <t>App discovery</t>
  </si>
  <si>
    <t>Mobile</t>
  </si>
  <si>
    <t>Industry</t>
  </si>
  <si>
    <t>Comp Startup</t>
  </si>
  <si>
    <t>Startup Attributes</t>
  </si>
  <si>
    <t>Your Startup</t>
  </si>
  <si>
    <t>Founder B</t>
  </si>
  <si>
    <t>Hours invested building the startup, to date estimate</t>
  </si>
  <si>
    <t>Founder A</t>
  </si>
  <si>
    <t>Founders Sweat Equity</t>
  </si>
  <si>
    <t>Estimate of value of paying experienced CFO to build a model</t>
  </si>
  <si>
    <t>Financial Model Created</t>
  </si>
  <si>
    <t>Estimate of hours spent hashing out your funding requirements and plan</t>
  </si>
  <si>
    <t>Detailed Funding Roadmap Created</t>
  </si>
  <si>
    <t>Early Funding</t>
  </si>
  <si>
    <t>Financial Risk Mitigation</t>
  </si>
  <si>
    <t>Detailed Execution Roadmap Created</t>
  </si>
  <si>
    <t>Previous Exits</t>
  </si>
  <si>
    <t>Previous Startup Experience</t>
  </si>
  <si>
    <t>(discounted value of founders working day jobs)</t>
  </si>
  <si>
    <t>Founders Committed Full-time</t>
  </si>
  <si>
    <t>Strong Founding Team</t>
  </si>
  <si>
    <t>Execution Risk Mitigation</t>
  </si>
  <si>
    <t>Actual Sales Revenue</t>
  </si>
  <si>
    <t>Marketing Materials and Processes Created</t>
  </si>
  <si>
    <t>Sales Process Established &amp; Repeatable</t>
  </si>
  <si>
    <t>Channel Partners Signed</t>
  </si>
  <si>
    <t>Do you have customers signed up with early adopter agreements - value of these agreements</t>
  </si>
  <si>
    <t>Early Adopter Programs</t>
  </si>
  <si>
    <t>Business Model Clarity</t>
  </si>
  <si>
    <t xml:space="preserve">Customer Discovery &amp; Development </t>
  </si>
  <si>
    <t>Large Market, Well Defined Niche</t>
  </si>
  <si>
    <t>Market Risk Mitigation</t>
  </si>
  <si>
    <t>Detailed Product Roadmap Created</t>
  </si>
  <si>
    <t>Certifications and Regulatory Approvals</t>
  </si>
  <si>
    <t>Technology Optimization</t>
  </si>
  <si>
    <t>Prototype Development</t>
  </si>
  <si>
    <t>MVP Defined and Implemented</t>
  </si>
  <si>
    <t>Technology Risk Mitigation</t>
  </si>
  <si>
    <t>VC Quick Valuation</t>
  </si>
  <si>
    <t>3. Founders have previous exits</t>
  </si>
  <si>
    <t>9. IP issued or significant barriers to entry</t>
  </si>
  <si>
    <t>1 = Yes, 0 = No</t>
  </si>
  <si>
    <t>Implied Valuation</t>
  </si>
  <si>
    <t>We are raising</t>
  </si>
  <si>
    <t xml:space="preserve">In exchange for </t>
  </si>
  <si>
    <t>Raise Amount</t>
  </si>
  <si>
    <t>Implied Dilution</t>
  </si>
  <si>
    <t>÷</t>
  </si>
  <si>
    <t>=</t>
  </si>
  <si>
    <t>You are implying you are willing to accept a founder dilution of:</t>
  </si>
  <si>
    <t>Raise Amount:</t>
  </si>
  <si>
    <t>on a pre-money valuation of:</t>
  </si>
  <si>
    <t>of the company.</t>
  </si>
  <si>
    <t>Investor Equity Ownership %:</t>
  </si>
  <si>
    <t xml:space="preserve">Implied pre-money valuation: </t>
  </si>
  <si>
    <t>Implied Post-Money Valuation:</t>
  </si>
  <si>
    <t>Funds needed to operate for the next 18 months:</t>
  </si>
  <si>
    <t xml:space="preserve">Pre-money valuation is: </t>
  </si>
  <si>
    <t>Investor Desired Return Multiple:</t>
  </si>
  <si>
    <t>Traditional VC Method</t>
  </si>
  <si>
    <t>Post-Money Value (Now):</t>
  </si>
  <si>
    <t>Investment Raise Amount:</t>
  </si>
  <si>
    <t>Pre-Money Valuation (now):</t>
  </si>
  <si>
    <t>Exit Value (in exit year):</t>
  </si>
  <si>
    <t>−</t>
  </si>
  <si>
    <t>×</t>
  </si>
  <si>
    <t>Equity amount VCs want to own:</t>
  </si>
  <si>
    <t>Resulting in a post-money valuation of:</t>
  </si>
  <si>
    <t>Each "Yes" is worth:</t>
  </si>
  <si>
    <t>Estimated Pre-Money Valuation:</t>
  </si>
  <si>
    <t>Total Step Factors</t>
  </si>
  <si>
    <t>Risk Mitigation Valuation Method</t>
  </si>
  <si>
    <t>Step Up Valuation Method</t>
  </si>
  <si>
    <t>Expressing Your Valuation To Investors</t>
  </si>
  <si>
    <t>4. More than one founder committed full time</t>
  </si>
  <si>
    <t>IP - Patents, Trademarks, etc.</t>
  </si>
  <si>
    <t>Ideal customers defined and market size estimated - large enough to interest investors</t>
  </si>
  <si>
    <t>Estimate of your progress along the Customer discovery roadmap, engagement, interviews, pivots, etc.</t>
  </si>
  <si>
    <t>Do customers understand and adopt your business model - pricing, product delivery, payment terms, traffic metrics valued, etc.</t>
  </si>
  <si>
    <t>Significant channel partners identified and singed - brokers, distributers, affiliates, etc.</t>
  </si>
  <si>
    <t>Defined and documented sales process with proven repeatability, at a predictable cost</t>
  </si>
  <si>
    <t>Design and branding established, web site, SEO, content marketing, demo units, brochures, etc.</t>
  </si>
  <si>
    <t>(premium you'd have to pay to get a exit-experienced founder on your team)</t>
  </si>
  <si>
    <t>Actual dollar amounts from early investors - founders, friends &amp; Family, early angels, etc.</t>
  </si>
  <si>
    <t>Technology has been developed with commercialization in mind, beyond proof of concept stage</t>
  </si>
  <si>
    <t>Patent work has been completed, provisional patents filed, trademark filings completed and assigned</t>
  </si>
  <si>
    <t>Any required certifications, licenses, or other regulatory requirements have been met</t>
  </si>
  <si>
    <t>Phases of product development have been documented, required resources and investments assessed</t>
  </si>
  <si>
    <t>Founding team has previous startup and capital raising experience</t>
  </si>
  <si>
    <t>Actual sales revenue achieved to date</t>
  </si>
  <si>
    <t>Complete founding team onboard, or gaps identified with ideal candidates listed</t>
  </si>
  <si>
    <t>All phases of the startup have been outlined - product, branding, team, sales, marketing, funding, etc.</t>
  </si>
  <si>
    <t>Early product versions defined, coded, and tested with users</t>
  </si>
  <si>
    <t>www.1x1media.com</t>
  </si>
  <si>
    <t>© 2016 1x1 Media, LLC</t>
  </si>
  <si>
    <r>
      <t xml:space="preserve">The Startup Valuation Explorer </t>
    </r>
    <r>
      <rPr>
        <sz val="24"/>
        <color theme="1"/>
        <rFont val="Calibri"/>
        <scheme val="minor"/>
      </rPr>
      <t>™</t>
    </r>
  </si>
  <si>
    <t>Comp's Valuation Method</t>
  </si>
  <si>
    <t>For physical products, prototypes developed, tested, and shared with potential customers</t>
  </si>
  <si>
    <t>Notes and Considerations:</t>
  </si>
  <si>
    <t>2. For many line items, the value you assign can be the actual dollars spent to get that task done</t>
  </si>
  <si>
    <t>Exit Year Revenue:</t>
  </si>
  <si>
    <t>Industry Exit Multiplier:</t>
  </si>
  <si>
    <t>+</t>
  </si>
  <si>
    <t>True Investor Ownership %:</t>
  </si>
  <si>
    <t>True Pre-Money Valuation:</t>
  </si>
  <si>
    <t>Dollar value of the option pool:</t>
  </si>
  <si>
    <t>Negotiated pre-money valuation:</t>
  </si>
  <si>
    <t>Negotiated pre-money:</t>
  </si>
  <si>
    <t>Option pool percentage:</t>
  </si>
  <si>
    <t>Investment amount:</t>
  </si>
  <si>
    <t>Post-money valuation:</t>
  </si>
  <si>
    <t>Apparent investor ownership %:</t>
  </si>
  <si>
    <t>True post-money:</t>
  </si>
  <si>
    <t>1. Assign a dollar value to to each line item</t>
  </si>
  <si>
    <t>3. Add your own tasks and validations to the list</t>
  </si>
  <si>
    <t>4. Remember, as you complete each of the task, you are reducing the risk of the startup and that risk reduction has value</t>
  </si>
  <si>
    <t>5. If you don't have an actual value, find proxies for the value of the tasks:</t>
  </si>
  <si>
    <t>For example, if you had to hire a brand development agency, how much would you spend?</t>
  </si>
  <si>
    <t>Raise amount (18 months):</t>
  </si>
  <si>
    <r>
      <t xml:space="preserve">This is a companion sheet to the </t>
    </r>
    <r>
      <rPr>
        <b/>
        <i/>
        <sz val="14"/>
        <rFont val="Calibri"/>
        <scheme val="minor"/>
      </rPr>
      <t>Founder's Pocket Guide: Startup Valuation</t>
    </r>
    <r>
      <rPr>
        <sz val="14"/>
        <rFont val="Calibri"/>
        <scheme val="minor"/>
      </rPr>
      <t xml:space="preserve"> -- Get the guide here: </t>
    </r>
  </si>
  <si>
    <t>http://1x1media.com/founders-pocket-guide/</t>
  </si>
  <si>
    <t>in this round,</t>
  </si>
  <si>
    <t>Post-Money Valuation: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</si>
</sst>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0.0%"/>
    <numFmt numFmtId="166" formatCode="&quot;$&quot;#,##0_);[Red]\(&quot;$&quot;#,##0\)"/>
    <numFmt numFmtId="167" formatCode="_(&quot;$&quot;* #,##0.00_);_(&quot;$&quot;* \(#,##0.00\);_(&quot;$&quot;* &quot;-&quot;??_);_(@_)"/>
    <numFmt numFmtId="168" formatCode="_(&quot;$&quot;* #,##0_);_(&quot;$&quot;* \(#,##0\);_(&quot;$&quot;* &quot;-&quot;??_);_(@_)"/>
    <numFmt numFmtId="169" formatCode="&quot;$&quot;#,##0;[Red]&quot;$&quot;#,##0"/>
  </numFmts>
  <fonts count="3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366FF"/>
      <name val="Calibri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12"/>
      <color theme="1"/>
      <name val="Calibri"/>
      <family val="2"/>
      <scheme val="minor"/>
    </font>
    <font>
      <sz val="14"/>
      <color rgb="FF800000"/>
      <name val="Calibri"/>
      <scheme val="minor"/>
    </font>
    <font>
      <sz val="18"/>
      <color theme="8" tint="-0.249977111117893"/>
      <name val="Calibri"/>
      <scheme val="minor"/>
    </font>
    <font>
      <sz val="14"/>
      <color theme="1"/>
      <name val="Calibri"/>
      <scheme val="minor"/>
    </font>
    <font>
      <sz val="16"/>
      <name val="Calibri"/>
      <scheme val="minor"/>
    </font>
    <font>
      <b/>
      <sz val="14"/>
      <color theme="1"/>
      <name val="Calibri"/>
      <scheme val="minor"/>
    </font>
    <font>
      <sz val="14"/>
      <color rgb="FF3366FF"/>
      <name val="Calibri"/>
      <scheme val="minor"/>
    </font>
    <font>
      <b/>
      <sz val="14"/>
      <color rgb="FF3366FF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sz val="16"/>
      <color theme="8" tint="-0.249977111117893"/>
      <name val="Calibri"/>
      <scheme val="minor"/>
    </font>
    <font>
      <b/>
      <sz val="14"/>
      <color rgb="FF0000FF"/>
      <name val="Calibri"/>
      <scheme val="minor"/>
    </font>
    <font>
      <b/>
      <sz val="16"/>
      <color rgb="FF3366FF"/>
      <name val="Calibri"/>
      <scheme val="minor"/>
    </font>
    <font>
      <u/>
      <sz val="14"/>
      <color theme="10"/>
      <name val="Calibri"/>
      <scheme val="minor"/>
    </font>
    <font>
      <b/>
      <sz val="24"/>
      <color theme="1"/>
      <name val="Calibri"/>
      <scheme val="minor"/>
    </font>
    <font>
      <sz val="14"/>
      <color theme="2" tint="-0.499984740745262"/>
      <name val="Calibri"/>
      <scheme val="minor"/>
    </font>
    <font>
      <sz val="24"/>
      <color theme="1"/>
      <name val="Calibri"/>
      <scheme val="minor"/>
    </font>
    <font>
      <b/>
      <sz val="16"/>
      <name val="Calibri"/>
      <scheme val="minor"/>
    </font>
    <font>
      <sz val="14"/>
      <name val="Calibri"/>
      <scheme val="minor"/>
    </font>
    <font>
      <sz val="16"/>
      <color rgb="FF3366FF"/>
      <name val="Calibri"/>
      <scheme val="minor"/>
    </font>
    <font>
      <b/>
      <u/>
      <sz val="18"/>
      <color theme="1"/>
      <name val="Calibri"/>
      <scheme val="minor"/>
    </font>
    <font>
      <b/>
      <i/>
      <sz val="14"/>
      <name val="Calibri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7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170">
    <xf numFmtId="0" fontId="0" fillId="0" borderId="0" xfId="0"/>
    <xf numFmtId="0" fontId="0" fillId="0" borderId="0" xfId="0" applyAlignment="1">
      <alignment horizontal="center" wrapText="1"/>
    </xf>
    <xf numFmtId="165" fontId="0" fillId="0" borderId="0" xfId="2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64" fontId="4" fillId="0" borderId="0" xfId="1" applyNumberFormat="1" applyFont="1"/>
    <xf numFmtId="165" fontId="4" fillId="0" borderId="0" xfId="2" applyNumberFormat="1" applyFont="1" applyAlignment="1">
      <alignment horizontal="center"/>
    </xf>
    <xf numFmtId="0" fontId="0" fillId="0" borderId="0" xfId="0" applyAlignment="1">
      <alignment horizontal="right"/>
    </xf>
    <xf numFmtId="16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165" fontId="0" fillId="0" borderId="0" xfId="0" applyNumberFormat="1" applyAlignment="1">
      <alignment horizontal="right"/>
    </xf>
    <xf numFmtId="164" fontId="4" fillId="0" borderId="0" xfId="1" applyNumberFormat="1" applyFont="1" applyBorder="1"/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0" fillId="0" borderId="0" xfId="4" applyNumberFormat="1" applyFont="1" applyAlignment="1">
      <alignment horizontal="center"/>
    </xf>
    <xf numFmtId="166" fontId="0" fillId="0" borderId="0" xfId="0" applyNumberFormat="1"/>
    <xf numFmtId="0" fontId="5" fillId="0" borderId="0" xfId="0" applyFont="1" applyAlignment="1">
      <alignment horizontal="center"/>
    </xf>
    <xf numFmtId="168" fontId="0" fillId="0" borderId="0" xfId="6" applyNumberFormat="1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8" fontId="0" fillId="0" borderId="0" xfId="0" applyNumberFormat="1"/>
    <xf numFmtId="168" fontId="0" fillId="0" borderId="0" xfId="6" applyNumberFormat="1" applyFont="1" applyBorder="1"/>
    <xf numFmtId="168" fontId="0" fillId="0" borderId="0" xfId="6" applyNumberFormat="1" applyFont="1" applyAlignment="1">
      <alignment horizontal="center" vertical="center"/>
    </xf>
    <xf numFmtId="6" fontId="11" fillId="0" borderId="9" xfId="0" applyNumberFormat="1" applyFont="1" applyBorder="1" applyAlignment="1">
      <alignment horizontal="center" wrapText="1"/>
    </xf>
    <xf numFmtId="2" fontId="13" fillId="0" borderId="9" xfId="0" applyNumberFormat="1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0" fontId="10" fillId="0" borderId="21" xfId="0" applyFont="1" applyBorder="1" applyAlignment="1">
      <alignment horizontal="center"/>
    </xf>
    <xf numFmtId="166" fontId="9" fillId="0" borderId="18" xfId="0" applyNumberFormat="1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12" fillId="0" borderId="0" xfId="0" applyFont="1" applyBorder="1" applyAlignment="1">
      <alignment horizontal="right"/>
    </xf>
    <xf numFmtId="0" fontId="6" fillId="0" borderId="0" xfId="0" applyFont="1" applyAlignment="1">
      <alignment horizontal="center"/>
    </xf>
    <xf numFmtId="169" fontId="20" fillId="0" borderId="0" xfId="1" applyNumberFormat="1" applyFont="1" applyBorder="1" applyAlignment="1">
      <alignment horizontal="center"/>
    </xf>
    <xf numFmtId="168" fontId="0" fillId="0" borderId="14" xfId="6" applyNumberFormat="1" applyFont="1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quotePrefix="1" applyBorder="1" applyAlignment="1">
      <alignment horizontal="center"/>
    </xf>
    <xf numFmtId="9" fontId="14" fillId="0" borderId="0" xfId="2" applyNumberFormat="1" applyFont="1" applyBorder="1" applyAlignment="1">
      <alignment horizontal="center"/>
    </xf>
    <xf numFmtId="165" fontId="0" fillId="0" borderId="0" xfId="0" applyNumberFormat="1" applyBorder="1" applyAlignment="1">
      <alignment horizontal="right"/>
    </xf>
    <xf numFmtId="0" fontId="11" fillId="0" borderId="0" xfId="0" applyFont="1" applyBorder="1"/>
    <xf numFmtId="9" fontId="8" fillId="0" borderId="0" xfId="2" applyFont="1" applyBorder="1" applyAlignment="1">
      <alignment vertical="center"/>
    </xf>
    <xf numFmtId="6" fontId="11" fillId="0" borderId="0" xfId="0" applyNumberFormat="1" applyFont="1" applyBorder="1" applyAlignment="1">
      <alignment horizontal="center" wrapText="1"/>
    </xf>
    <xf numFmtId="165" fontId="0" fillId="0" borderId="0" xfId="0" applyNumberFormat="1" applyBorder="1" applyAlignment="1">
      <alignment horizontal="left"/>
    </xf>
    <xf numFmtId="0" fontId="22" fillId="0" borderId="0" xfId="0" applyFont="1" applyAlignment="1">
      <alignment vertical="center"/>
    </xf>
    <xf numFmtId="164" fontId="0" fillId="0" borderId="0" xfId="0" applyNumberFormat="1" applyBorder="1"/>
    <xf numFmtId="164" fontId="8" fillId="0" borderId="0" xfId="1" applyNumberFormat="1" applyFont="1" applyBorder="1" applyAlignment="1">
      <alignment vertical="center"/>
    </xf>
    <xf numFmtId="165" fontId="11" fillId="0" borderId="0" xfId="0" applyNumberFormat="1" applyFont="1" applyBorder="1" applyAlignment="1">
      <alignment horizontal="left"/>
    </xf>
    <xf numFmtId="165" fontId="0" fillId="0" borderId="0" xfId="2" applyNumberFormat="1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23" fillId="0" borderId="0" xfId="0" applyFont="1" applyAlignment="1"/>
    <xf numFmtId="0" fontId="14" fillId="0" borderId="17" xfId="0" applyFont="1" applyBorder="1" applyAlignment="1">
      <alignment horizontal="center"/>
    </xf>
    <xf numFmtId="0" fontId="21" fillId="0" borderId="0" xfId="11" applyFont="1" applyBorder="1" applyAlignment="1">
      <alignment horizontal="left"/>
    </xf>
    <xf numFmtId="169" fontId="25" fillId="0" borderId="0" xfId="1" applyNumberFormat="1" applyFont="1" applyBorder="1" applyAlignment="1">
      <alignment horizontal="center"/>
    </xf>
    <xf numFmtId="0" fontId="25" fillId="0" borderId="0" xfId="0" applyFont="1" applyBorder="1" applyAlignment="1">
      <alignment horizontal="right"/>
    </xf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166" fontId="6" fillId="0" borderId="0" xfId="0" applyNumberFormat="1" applyFont="1"/>
    <xf numFmtId="0" fontId="13" fillId="0" borderId="0" xfId="0" applyFont="1"/>
    <xf numFmtId="164" fontId="26" fillId="0" borderId="0" xfId="5" applyNumberFormat="1" applyFont="1" applyAlignment="1">
      <alignment horizontal="center"/>
    </xf>
    <xf numFmtId="164" fontId="26" fillId="0" borderId="14" xfId="5" applyNumberFormat="1" applyFont="1" applyBorder="1" applyAlignment="1">
      <alignment horizontal="center"/>
    </xf>
    <xf numFmtId="0" fontId="11" fillId="0" borderId="0" xfId="0" applyFont="1" applyAlignment="1">
      <alignment horizontal="right"/>
    </xf>
    <xf numFmtId="169" fontId="14" fillId="0" borderId="0" xfId="5" applyNumberFormat="1" applyFont="1" applyAlignment="1">
      <alignment horizontal="center"/>
    </xf>
    <xf numFmtId="169" fontId="11" fillId="0" borderId="0" xfId="0" applyNumberFormat="1" applyFont="1" applyAlignment="1">
      <alignment horizontal="center"/>
    </xf>
    <xf numFmtId="164" fontId="11" fillId="0" borderId="0" xfId="0" applyNumberFormat="1" applyFont="1"/>
    <xf numFmtId="9" fontId="11" fillId="0" borderId="0" xfId="4" applyFont="1" applyAlignment="1">
      <alignment horizontal="center"/>
    </xf>
    <xf numFmtId="9" fontId="14" fillId="0" borderId="0" xfId="4" applyFont="1" applyAlignment="1">
      <alignment horizontal="center"/>
    </xf>
    <xf numFmtId="165" fontId="11" fillId="0" borderId="0" xfId="4" applyNumberFormat="1" applyFont="1" applyAlignment="1">
      <alignment horizontal="right"/>
    </xf>
    <xf numFmtId="169" fontId="26" fillId="0" borderId="0" xfId="5" applyNumberFormat="1" applyFont="1" applyAlignment="1">
      <alignment horizontal="center"/>
    </xf>
    <xf numFmtId="165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/>
    <xf numFmtId="169" fontId="11" fillId="0" borderId="0" xfId="0" applyNumberFormat="1" applyFont="1" applyAlignment="1">
      <alignment horizontal="center" wrapText="1"/>
    </xf>
    <xf numFmtId="165" fontId="14" fillId="0" borderId="0" xfId="4" applyNumberFormat="1" applyFont="1" applyAlignment="1">
      <alignment horizontal="center"/>
    </xf>
    <xf numFmtId="165" fontId="11" fillId="0" borderId="0" xfId="4" applyNumberFormat="1" applyFont="1" applyAlignment="1">
      <alignment horizontal="center"/>
    </xf>
    <xf numFmtId="0" fontId="11" fillId="0" borderId="0" xfId="0" applyFont="1" applyAlignment="1">
      <alignment horizontal="left"/>
    </xf>
    <xf numFmtId="9" fontId="11" fillId="0" borderId="0" xfId="0" applyNumberFormat="1" applyFont="1" applyAlignment="1">
      <alignment horizontal="center"/>
    </xf>
    <xf numFmtId="169" fontId="11" fillId="0" borderId="0" xfId="5" applyNumberFormat="1" applyFont="1" applyAlignment="1">
      <alignment horizontal="center"/>
    </xf>
    <xf numFmtId="165" fontId="13" fillId="0" borderId="0" xfId="4" applyNumberFormat="1" applyFont="1" applyAlignment="1">
      <alignment horizontal="center"/>
    </xf>
    <xf numFmtId="0" fontId="27" fillId="0" borderId="7" xfId="0" applyFont="1" applyBorder="1" applyAlignment="1">
      <alignment horizontal="center"/>
    </xf>
    <xf numFmtId="0" fontId="13" fillId="0" borderId="0" xfId="0" applyFont="1" applyAlignment="1">
      <alignment horizontal="right"/>
    </xf>
    <xf numFmtId="9" fontId="11" fillId="0" borderId="0" xfId="0" applyNumberFormat="1" applyFont="1" applyAlignment="1">
      <alignment horizontal="right"/>
    </xf>
    <xf numFmtId="0" fontId="13" fillId="0" borderId="0" xfId="0" applyFont="1" applyAlignment="1">
      <alignment horizontal="right" wrapText="1"/>
    </xf>
    <xf numFmtId="169" fontId="11" fillId="0" borderId="14" xfId="5" applyNumberFormat="1" applyFont="1" applyBorder="1" applyAlignment="1">
      <alignment horizontal="center"/>
    </xf>
    <xf numFmtId="0" fontId="0" fillId="0" borderId="0" xfId="0" quotePrefix="1" applyBorder="1" applyAlignment="1">
      <alignment horizontal="right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165" fontId="11" fillId="0" borderId="0" xfId="2" applyNumberFormat="1" applyFont="1" applyBorder="1" applyAlignment="1">
      <alignment horizontal="center"/>
    </xf>
    <xf numFmtId="165" fontId="4" fillId="0" borderId="0" xfId="2" applyNumberFormat="1" applyFont="1" applyBorder="1" applyAlignment="1">
      <alignment horizontal="center"/>
    </xf>
    <xf numFmtId="0" fontId="11" fillId="0" borderId="9" xfId="0" applyFont="1" applyBorder="1" applyAlignment="1">
      <alignment horizontal="right"/>
    </xf>
    <xf numFmtId="164" fontId="19" fillId="0" borderId="9" xfId="0" applyNumberFormat="1" applyFont="1" applyBorder="1"/>
    <xf numFmtId="164" fontId="15" fillId="0" borderId="9" xfId="1" applyNumberFormat="1" applyFont="1" applyBorder="1" applyAlignment="1">
      <alignment horizontal="center"/>
    </xf>
    <xf numFmtId="165" fontId="11" fillId="0" borderId="9" xfId="2" applyNumberFormat="1" applyFont="1" applyBorder="1" applyAlignment="1">
      <alignment horizontal="center"/>
    </xf>
    <xf numFmtId="9" fontId="14" fillId="0" borderId="9" xfId="2" applyNumberFormat="1" applyFont="1" applyBorder="1" applyAlignment="1">
      <alignment horizontal="center"/>
    </xf>
    <xf numFmtId="0" fontId="11" fillId="0" borderId="9" xfId="0" applyFont="1" applyBorder="1" applyAlignment="1">
      <alignment horizontal="right" vertical="center"/>
    </xf>
    <xf numFmtId="164" fontId="13" fillId="0" borderId="9" xfId="0" applyNumberFormat="1" applyFont="1" applyBorder="1" applyAlignment="1">
      <alignment horizontal="center" vertical="center" wrapText="1"/>
    </xf>
    <xf numFmtId="0" fontId="11" fillId="0" borderId="9" xfId="0" applyFont="1" applyBorder="1"/>
    <xf numFmtId="6" fontId="11" fillId="0" borderId="9" xfId="0" applyNumberFormat="1" applyFont="1" applyBorder="1" applyAlignment="1">
      <alignment horizontal="right" wrapText="1"/>
    </xf>
    <xf numFmtId="164" fontId="13" fillId="0" borderId="9" xfId="0" applyNumberFormat="1" applyFont="1" applyBorder="1" applyAlignment="1">
      <alignment horizontal="center" wrapText="1"/>
    </xf>
    <xf numFmtId="164" fontId="13" fillId="0" borderId="9" xfId="1" applyNumberFormat="1" applyFont="1" applyBorder="1" applyAlignment="1">
      <alignment horizontal="center" wrapText="1"/>
    </xf>
    <xf numFmtId="0" fontId="11" fillId="0" borderId="9" xfId="0" quotePrefix="1" applyFont="1" applyBorder="1" applyAlignment="1">
      <alignment horizontal="center"/>
    </xf>
    <xf numFmtId="0" fontId="11" fillId="0" borderId="9" xfId="0" applyFont="1" applyBorder="1" applyAlignment="1">
      <alignment horizontal="right" vertical="center" wrapText="1"/>
    </xf>
    <xf numFmtId="9" fontId="13" fillId="0" borderId="9" xfId="2" applyFont="1" applyBorder="1" applyAlignment="1">
      <alignment horizontal="center" vertical="center" wrapText="1"/>
    </xf>
    <xf numFmtId="6" fontId="13" fillId="0" borderId="0" xfId="0" applyNumberFormat="1" applyFont="1" applyBorder="1" applyAlignment="1">
      <alignment horizontal="center" wrapText="1"/>
    </xf>
    <xf numFmtId="6" fontId="13" fillId="0" borderId="0" xfId="0" applyNumberFormat="1" applyFont="1" applyBorder="1" applyAlignment="1">
      <alignment horizontal="center" vertical="center" wrapText="1"/>
    </xf>
    <xf numFmtId="6" fontId="15" fillId="0" borderId="9" xfId="0" applyNumberFormat="1" applyFont="1" applyBorder="1" applyAlignment="1">
      <alignment horizontal="center" wrapText="1"/>
    </xf>
    <xf numFmtId="6" fontId="13" fillId="0" borderId="9" xfId="0" applyNumberFormat="1" applyFont="1" applyBorder="1" applyAlignment="1">
      <alignment horizontal="center" wrapText="1"/>
    </xf>
    <xf numFmtId="6" fontId="13" fillId="0" borderId="9" xfId="0" applyNumberFormat="1" applyFont="1" applyBorder="1" applyAlignment="1">
      <alignment horizontal="center" vertical="center" wrapText="1"/>
    </xf>
    <xf numFmtId="6" fontId="11" fillId="0" borderId="6" xfId="0" applyNumberFormat="1" applyFont="1" applyBorder="1" applyAlignment="1">
      <alignment horizontal="center" wrapText="1"/>
    </xf>
    <xf numFmtId="6" fontId="11" fillId="0" borderId="21" xfId="0" applyNumberFormat="1" applyFont="1" applyBorder="1" applyAlignment="1">
      <alignment horizontal="center" wrapText="1"/>
    </xf>
    <xf numFmtId="0" fontId="13" fillId="0" borderId="9" xfId="0" applyFont="1" applyBorder="1" applyAlignment="1">
      <alignment horizontal="right"/>
    </xf>
    <xf numFmtId="0" fontId="13" fillId="0" borderId="9" xfId="0" applyFont="1" applyBorder="1"/>
    <xf numFmtId="0" fontId="28" fillId="0" borderId="0" xfId="0" applyFont="1" applyAlignment="1">
      <alignment horizontal="center"/>
    </xf>
    <xf numFmtId="6" fontId="14" fillId="0" borderId="0" xfId="0" applyNumberFormat="1" applyFont="1" applyBorder="1" applyAlignment="1">
      <alignment horizontal="center" wrapText="1"/>
    </xf>
    <xf numFmtId="0" fontId="13" fillId="0" borderId="0" xfId="0" applyFont="1" applyBorder="1" applyAlignment="1">
      <alignment horizontal="right"/>
    </xf>
    <xf numFmtId="164" fontId="14" fillId="0" borderId="0" xfId="1" applyNumberFormat="1" applyFont="1" applyBorder="1"/>
    <xf numFmtId="164" fontId="26" fillId="0" borderId="0" xfId="1" applyNumberFormat="1" applyFont="1" applyBorder="1" applyAlignment="1">
      <alignment horizontal="center"/>
    </xf>
    <xf numFmtId="1" fontId="14" fillId="0" borderId="0" xfId="1" applyNumberFormat="1" applyFont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6" fontId="26" fillId="0" borderId="0" xfId="2" applyNumberFormat="1" applyFont="1" applyBorder="1"/>
    <xf numFmtId="6" fontId="26" fillId="0" borderId="0" xfId="2" applyNumberFormat="1" applyFont="1" applyBorder="1" applyAlignment="1">
      <alignment horizontal="center"/>
    </xf>
    <xf numFmtId="1" fontId="14" fillId="0" borderId="0" xfId="3" applyNumberFormat="1" applyFont="1" applyBorder="1" applyAlignment="1">
      <alignment horizontal="center"/>
    </xf>
    <xf numFmtId="164" fontId="11" fillId="0" borderId="0" xfId="0" applyNumberFormat="1" applyFont="1" applyBorder="1" applyAlignment="1">
      <alignment horizontal="center" wrapText="1"/>
    </xf>
    <xf numFmtId="164" fontId="11" fillId="0" borderId="0" xfId="1" applyNumberFormat="1" applyFont="1" applyBorder="1" applyAlignment="1">
      <alignment horizontal="center"/>
    </xf>
    <xf numFmtId="9" fontId="11" fillId="0" borderId="0" xfId="2" applyFont="1" applyBorder="1" applyAlignment="1">
      <alignment horizontal="center"/>
    </xf>
    <xf numFmtId="0" fontId="26" fillId="0" borderId="0" xfId="0" applyFont="1" applyBorder="1" applyAlignment="1">
      <alignment horizontal="center" vertical="center"/>
    </xf>
    <xf numFmtId="169" fontId="13" fillId="0" borderId="0" xfId="0" applyNumberFormat="1" applyFont="1" applyAlignment="1">
      <alignment horizontal="center"/>
    </xf>
    <xf numFmtId="0" fontId="26" fillId="0" borderId="0" xfId="0" applyFont="1" applyBorder="1" applyAlignment="1">
      <alignment vertical="center"/>
    </xf>
    <xf numFmtId="0" fontId="16" fillId="0" borderId="0" xfId="11" applyBorder="1" applyAlignment="1">
      <alignment vertical="center"/>
    </xf>
    <xf numFmtId="0" fontId="11" fillId="0" borderId="0" xfId="0" applyFont="1" applyBorder="1" applyAlignment="1">
      <alignment horizontal="right" vertical="center" wrapText="1"/>
    </xf>
    <xf numFmtId="9" fontId="13" fillId="0" borderId="0" xfId="2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1" fillId="0" borderId="0" xfId="11" applyFont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6" fillId="0" borderId="0" xfId="0" applyFont="1" applyBorder="1" applyAlignment="1">
      <alignment horizontal="center" vertical="center" wrapText="1"/>
    </xf>
    <xf numFmtId="0" fontId="21" fillId="0" borderId="0" xfId="1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6" fillId="0" borderId="12" xfId="0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22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22" xfId="0" applyFont="1" applyBorder="1" applyAlignment="1">
      <alignment horizontal="center"/>
    </xf>
  </cellXfs>
  <cellStyles count="27">
    <cellStyle name="Comma" xfId="3" builtinId="3"/>
    <cellStyle name="Currency" xfId="1" builtinId="4"/>
    <cellStyle name="Currency 2" xfId="5"/>
    <cellStyle name="Currency 3" xfId="6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Hyperlink" xfId="7" builtinId="8" hidden="1"/>
    <cellStyle name="Hyperlink" xfId="9" builtinId="8" hidden="1"/>
    <cellStyle name="Hyperlink" xfId="11" builtinId="8"/>
    <cellStyle name="Normal" xfId="0" builtinId="0"/>
    <cellStyle name="Percent" xfId="2" builtinId="5"/>
    <cellStyle name="Percent 2" xfId="4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81280</xdr:colOff>
      <xdr:row>9</xdr:row>
      <xdr:rowOff>10160</xdr:rowOff>
    </xdr:from>
    <xdr:to>
      <xdr:col>6</xdr:col>
      <xdr:colOff>354584</xdr:colOff>
      <xdr:row>12</xdr:row>
      <xdr:rowOff>0</xdr:rowOff>
    </xdr:to>
    <xdr:sp macro="" textlink="">
      <xdr:nvSpPr>
        <xdr:cNvPr id="3" name="Right Brace 2"/>
        <xdr:cNvSpPr/>
      </xdr:nvSpPr>
      <xdr:spPr>
        <a:xfrm>
          <a:off x="7426960" y="2235200"/>
          <a:ext cx="273304" cy="670560"/>
        </a:xfrm>
        <a:prstGeom prst="rightBrace">
          <a:avLst/>
        </a:prstGeom>
        <a:ln>
          <a:solidFill>
            <a:schemeClr val="tx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91440</xdr:colOff>
      <xdr:row>6</xdr:row>
      <xdr:rowOff>10161</xdr:rowOff>
    </xdr:from>
    <xdr:to>
      <xdr:col>6</xdr:col>
      <xdr:colOff>364744</xdr:colOff>
      <xdr:row>7</xdr:row>
      <xdr:rowOff>236728</xdr:rowOff>
    </xdr:to>
    <xdr:sp macro="" textlink="">
      <xdr:nvSpPr>
        <xdr:cNvPr id="4" name="Right Brace 3"/>
        <xdr:cNvSpPr/>
      </xdr:nvSpPr>
      <xdr:spPr>
        <a:xfrm>
          <a:off x="7437120" y="1513841"/>
          <a:ext cx="273304" cy="460247"/>
        </a:xfrm>
        <a:prstGeom prst="rightBrace">
          <a:avLst/>
        </a:prstGeom>
        <a:ln>
          <a:solidFill>
            <a:schemeClr val="tx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71120</xdr:colOff>
      <xdr:row>17</xdr:row>
      <xdr:rowOff>20320</xdr:rowOff>
    </xdr:from>
    <xdr:to>
      <xdr:col>6</xdr:col>
      <xdr:colOff>340360</xdr:colOff>
      <xdr:row>18</xdr:row>
      <xdr:rowOff>10160</xdr:rowOff>
    </xdr:to>
    <xdr:sp macro="" textlink="">
      <xdr:nvSpPr>
        <xdr:cNvPr id="5" name="Right Brace 4"/>
        <xdr:cNvSpPr/>
      </xdr:nvSpPr>
      <xdr:spPr>
        <a:xfrm>
          <a:off x="7416800" y="4114800"/>
          <a:ext cx="269240" cy="233680"/>
        </a:xfrm>
        <a:prstGeom prst="rightBrace">
          <a:avLst/>
        </a:prstGeom>
        <a:ln>
          <a:solidFill>
            <a:schemeClr val="tx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6</xdr:col>
      <xdr:colOff>447040</xdr:colOff>
      <xdr:row>6</xdr:row>
      <xdr:rowOff>81280</xdr:rowOff>
    </xdr:from>
    <xdr:ext cx="3385287" cy="307777"/>
    <xdr:sp macro="" textlink="">
      <xdr:nvSpPr>
        <xdr:cNvPr id="6" name="TextBox 5"/>
        <xdr:cNvSpPr txBox="1"/>
      </xdr:nvSpPr>
      <xdr:spPr>
        <a:xfrm>
          <a:off x="7792720" y="1757680"/>
          <a:ext cx="3385287" cy="3077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/>
            <a:t>How you say it</a:t>
          </a:r>
          <a:r>
            <a:rPr lang="en-US" sz="1400" baseline="0"/>
            <a:t> -- enter your values in blue...</a:t>
          </a:r>
          <a:endParaRPr lang="en-US" sz="1400"/>
        </a:p>
      </xdr:txBody>
    </xdr:sp>
    <xdr:clientData/>
  </xdr:oneCellAnchor>
  <xdr:oneCellAnchor>
    <xdr:from>
      <xdr:col>6</xdr:col>
      <xdr:colOff>426720</xdr:colOff>
      <xdr:row>9</xdr:row>
      <xdr:rowOff>193040</xdr:rowOff>
    </xdr:from>
    <xdr:ext cx="1016249" cy="307777"/>
    <xdr:sp macro="" textlink="">
      <xdr:nvSpPr>
        <xdr:cNvPr id="7" name="TextBox 6"/>
        <xdr:cNvSpPr txBox="1"/>
      </xdr:nvSpPr>
      <xdr:spPr>
        <a:xfrm>
          <a:off x="7772400" y="2418080"/>
          <a:ext cx="1016249" cy="3077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/>
            <a:t>The math...</a:t>
          </a:r>
        </a:p>
      </xdr:txBody>
    </xdr:sp>
    <xdr:clientData/>
  </xdr:oneCellAnchor>
  <xdr:oneCellAnchor>
    <xdr:from>
      <xdr:col>6</xdr:col>
      <xdr:colOff>386080</xdr:colOff>
      <xdr:row>16</xdr:row>
      <xdr:rowOff>213360</xdr:rowOff>
    </xdr:from>
    <xdr:ext cx="3442619" cy="307777"/>
    <xdr:sp macro="" textlink="">
      <xdr:nvSpPr>
        <xdr:cNvPr id="8" name="TextBox 7"/>
        <xdr:cNvSpPr txBox="1"/>
      </xdr:nvSpPr>
      <xdr:spPr>
        <a:xfrm>
          <a:off x="7731760" y="4064000"/>
          <a:ext cx="3442619" cy="3077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/>
            <a:t>The pre-money valuation you have implied...</a:t>
          </a:r>
        </a:p>
      </xdr:txBody>
    </xdr:sp>
    <xdr:clientData/>
  </xdr:oneCellAnchor>
  <xdr:twoCellAnchor>
    <xdr:from>
      <xdr:col>6</xdr:col>
      <xdr:colOff>91440</xdr:colOff>
      <xdr:row>13</xdr:row>
      <xdr:rowOff>10160</xdr:rowOff>
    </xdr:from>
    <xdr:to>
      <xdr:col>6</xdr:col>
      <xdr:colOff>360680</xdr:colOff>
      <xdr:row>14</xdr:row>
      <xdr:rowOff>0</xdr:rowOff>
    </xdr:to>
    <xdr:sp macro="" textlink="">
      <xdr:nvSpPr>
        <xdr:cNvPr id="9" name="Right Brace 8"/>
        <xdr:cNvSpPr/>
      </xdr:nvSpPr>
      <xdr:spPr>
        <a:xfrm>
          <a:off x="7437120" y="3149600"/>
          <a:ext cx="269240" cy="233680"/>
        </a:xfrm>
        <a:prstGeom prst="rightBrace">
          <a:avLst/>
        </a:prstGeom>
        <a:ln>
          <a:solidFill>
            <a:schemeClr val="tx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6</xdr:col>
      <xdr:colOff>406400</xdr:colOff>
      <xdr:row>12</xdr:row>
      <xdr:rowOff>203200</xdr:rowOff>
    </xdr:from>
    <xdr:ext cx="3515731" cy="307777"/>
    <xdr:sp macro="" textlink="">
      <xdr:nvSpPr>
        <xdr:cNvPr id="10" name="TextBox 9"/>
        <xdr:cNvSpPr txBox="1"/>
      </xdr:nvSpPr>
      <xdr:spPr>
        <a:xfrm>
          <a:off x="7752080" y="3108960"/>
          <a:ext cx="3515731" cy="3077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/>
            <a:t>The post-money valuation you have implied...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4</xdr:row>
      <xdr:rowOff>30480</xdr:rowOff>
    </xdr:from>
    <xdr:to>
      <xdr:col>6</xdr:col>
      <xdr:colOff>110744</xdr:colOff>
      <xdr:row>6</xdr:row>
      <xdr:rowOff>13207</xdr:rowOff>
    </xdr:to>
    <xdr:sp macro="" textlink="">
      <xdr:nvSpPr>
        <xdr:cNvPr id="2" name="Right Brace 1"/>
        <xdr:cNvSpPr/>
      </xdr:nvSpPr>
      <xdr:spPr>
        <a:xfrm>
          <a:off x="6827520" y="1534160"/>
          <a:ext cx="273304" cy="460247"/>
        </a:xfrm>
        <a:prstGeom prst="rightBrace">
          <a:avLst/>
        </a:prstGeom>
        <a:ln>
          <a:solidFill>
            <a:schemeClr val="tx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6</xdr:col>
      <xdr:colOff>172720</xdr:colOff>
      <xdr:row>4</xdr:row>
      <xdr:rowOff>101599</xdr:rowOff>
    </xdr:from>
    <xdr:ext cx="3385287" cy="307777"/>
    <xdr:sp macro="" textlink="">
      <xdr:nvSpPr>
        <xdr:cNvPr id="3" name="TextBox 2"/>
        <xdr:cNvSpPr txBox="1"/>
      </xdr:nvSpPr>
      <xdr:spPr>
        <a:xfrm>
          <a:off x="7162800" y="1676399"/>
          <a:ext cx="3385287" cy="3077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>
              <a:solidFill>
                <a:schemeClr val="tx1">
                  <a:lumMod val="65000"/>
                  <a:lumOff val="35000"/>
                </a:schemeClr>
              </a:solidFill>
            </a:rPr>
            <a:t>How you say it</a:t>
          </a:r>
          <a:r>
            <a:rPr lang="en-US" sz="1400" baseline="0">
              <a:solidFill>
                <a:schemeClr val="tx1">
                  <a:lumMod val="65000"/>
                  <a:lumOff val="35000"/>
                </a:schemeClr>
              </a:solidFill>
            </a:rPr>
            <a:t> -- </a:t>
          </a:r>
          <a:r>
            <a:rPr lang="en-US" sz="1400">
              <a:solidFill>
                <a:schemeClr val="tx1">
                  <a:lumMod val="65000"/>
                  <a:lumOff val="35000"/>
                </a:schemeClr>
              </a:solidFill>
            </a:rPr>
            <a:t>enter your values</a:t>
          </a:r>
          <a:r>
            <a:rPr lang="en-US" sz="1400" baseline="0">
              <a:solidFill>
                <a:schemeClr val="tx1">
                  <a:lumMod val="65000"/>
                  <a:lumOff val="35000"/>
                </a:schemeClr>
              </a:solidFill>
            </a:rPr>
            <a:t> in blue...</a:t>
          </a:r>
          <a:endParaRPr lang="en-US" sz="1400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oneCellAnchor>
  <xdr:twoCellAnchor>
    <xdr:from>
      <xdr:col>5</xdr:col>
      <xdr:colOff>111760</xdr:colOff>
      <xdr:row>9</xdr:row>
      <xdr:rowOff>0</xdr:rowOff>
    </xdr:from>
    <xdr:to>
      <xdr:col>6</xdr:col>
      <xdr:colOff>70104</xdr:colOff>
      <xdr:row>12</xdr:row>
      <xdr:rowOff>223520</xdr:rowOff>
    </xdr:to>
    <xdr:sp macro="" textlink="">
      <xdr:nvSpPr>
        <xdr:cNvPr id="4" name="Right Brace 3"/>
        <xdr:cNvSpPr/>
      </xdr:nvSpPr>
      <xdr:spPr>
        <a:xfrm>
          <a:off x="6786880" y="2834640"/>
          <a:ext cx="273304" cy="904240"/>
        </a:xfrm>
        <a:prstGeom prst="rightBrace">
          <a:avLst/>
        </a:prstGeom>
        <a:ln>
          <a:solidFill>
            <a:schemeClr val="tx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6</xdr:col>
      <xdr:colOff>132081</xdr:colOff>
      <xdr:row>10</xdr:row>
      <xdr:rowOff>40639</xdr:rowOff>
    </xdr:from>
    <xdr:ext cx="3972560" cy="523220"/>
    <xdr:sp macro="" textlink="">
      <xdr:nvSpPr>
        <xdr:cNvPr id="5" name="TextBox 4"/>
        <xdr:cNvSpPr txBox="1"/>
      </xdr:nvSpPr>
      <xdr:spPr>
        <a:xfrm>
          <a:off x="7122161" y="3688079"/>
          <a:ext cx="3972560" cy="5232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>
              <a:solidFill>
                <a:srgbClr val="595959"/>
              </a:solidFill>
            </a:rPr>
            <a:t>The math</a:t>
          </a:r>
          <a:r>
            <a:rPr lang="en-US" sz="1400" baseline="0">
              <a:solidFill>
                <a:srgbClr val="595959"/>
              </a:solidFill>
            </a:rPr>
            <a:t> -- divide your raise amount by the post-money...</a:t>
          </a:r>
          <a:endParaRPr lang="en-US" sz="1400">
            <a:solidFill>
              <a:srgbClr val="595959"/>
            </a:solidFill>
          </a:endParaRPr>
        </a:p>
      </xdr:txBody>
    </xdr:sp>
    <xdr:clientData/>
  </xdr:oneCellAnchor>
  <xdr:twoCellAnchor>
    <xdr:from>
      <xdr:col>5</xdr:col>
      <xdr:colOff>132080</xdr:colOff>
      <xdr:row>7</xdr:row>
      <xdr:rowOff>10160</xdr:rowOff>
    </xdr:from>
    <xdr:to>
      <xdr:col>6</xdr:col>
      <xdr:colOff>90424</xdr:colOff>
      <xdr:row>7</xdr:row>
      <xdr:rowOff>260094</xdr:rowOff>
    </xdr:to>
    <xdr:sp macro="" textlink="">
      <xdr:nvSpPr>
        <xdr:cNvPr id="6" name="Right Brace 5"/>
        <xdr:cNvSpPr/>
      </xdr:nvSpPr>
      <xdr:spPr>
        <a:xfrm>
          <a:off x="6807200" y="4094480"/>
          <a:ext cx="273304" cy="249934"/>
        </a:xfrm>
        <a:prstGeom prst="rightBrace">
          <a:avLst/>
        </a:prstGeom>
        <a:ln>
          <a:solidFill>
            <a:schemeClr val="tx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6</xdr:col>
      <xdr:colOff>152400</xdr:colOff>
      <xdr:row>6</xdr:row>
      <xdr:rowOff>223519</xdr:rowOff>
    </xdr:from>
    <xdr:ext cx="2905062" cy="307777"/>
    <xdr:sp macro="" textlink="">
      <xdr:nvSpPr>
        <xdr:cNvPr id="7" name="TextBox 6"/>
        <xdr:cNvSpPr txBox="1"/>
      </xdr:nvSpPr>
      <xdr:spPr>
        <a:xfrm>
          <a:off x="7142480" y="2306319"/>
          <a:ext cx="2905062" cy="3077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>
              <a:solidFill>
                <a:srgbClr val="595959"/>
              </a:solidFill>
            </a:rPr>
            <a:t>The resulting post-money</a:t>
          </a:r>
          <a:r>
            <a:rPr lang="en-US" sz="1400" baseline="0">
              <a:solidFill>
                <a:srgbClr val="595959"/>
              </a:solidFill>
            </a:rPr>
            <a:t> valuation...</a:t>
          </a:r>
          <a:endParaRPr lang="en-US" sz="1400">
            <a:solidFill>
              <a:srgbClr val="595959"/>
            </a:solidFill>
          </a:endParaRPr>
        </a:p>
      </xdr:txBody>
    </xdr:sp>
    <xdr:clientData/>
  </xdr:oneCellAnchor>
  <xdr:twoCellAnchor>
    <xdr:from>
      <xdr:col>5</xdr:col>
      <xdr:colOff>121920</xdr:colOff>
      <xdr:row>13</xdr:row>
      <xdr:rowOff>50800</xdr:rowOff>
    </xdr:from>
    <xdr:to>
      <xdr:col>6</xdr:col>
      <xdr:colOff>80264</xdr:colOff>
      <xdr:row>14</xdr:row>
      <xdr:rowOff>0</xdr:rowOff>
    </xdr:to>
    <xdr:sp macro="" textlink="">
      <xdr:nvSpPr>
        <xdr:cNvPr id="8" name="Right Brace 7"/>
        <xdr:cNvSpPr/>
      </xdr:nvSpPr>
      <xdr:spPr>
        <a:xfrm>
          <a:off x="6797040" y="4358640"/>
          <a:ext cx="273304" cy="406400"/>
        </a:xfrm>
        <a:prstGeom prst="rightBrace">
          <a:avLst/>
        </a:prstGeom>
        <a:ln>
          <a:solidFill>
            <a:schemeClr val="tx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6</xdr:col>
      <xdr:colOff>132081</xdr:colOff>
      <xdr:row>13</xdr:row>
      <xdr:rowOff>91439</xdr:rowOff>
    </xdr:from>
    <xdr:ext cx="3972560" cy="523220"/>
    <xdr:sp macro="" textlink="">
      <xdr:nvSpPr>
        <xdr:cNvPr id="9" name="TextBox 8"/>
        <xdr:cNvSpPr txBox="1"/>
      </xdr:nvSpPr>
      <xdr:spPr>
        <a:xfrm>
          <a:off x="7122161" y="4399279"/>
          <a:ext cx="3972560" cy="5232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>
              <a:solidFill>
                <a:srgbClr val="595959"/>
              </a:solidFill>
            </a:rPr>
            <a:t>The amount of equity your are willing to trade for</a:t>
          </a:r>
          <a:r>
            <a:rPr lang="en-US" sz="1400" baseline="0">
              <a:solidFill>
                <a:srgbClr val="595959"/>
              </a:solidFill>
            </a:rPr>
            <a:t> the cash investment...</a:t>
          </a:r>
          <a:endParaRPr lang="en-US" sz="1400">
            <a:solidFill>
              <a:srgbClr val="595959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111760</xdr:colOff>
      <xdr:row>4</xdr:row>
      <xdr:rowOff>10160</xdr:rowOff>
    </xdr:from>
    <xdr:to>
      <xdr:col>5</xdr:col>
      <xdr:colOff>385064</xdr:colOff>
      <xdr:row>10</xdr:row>
      <xdr:rowOff>223520</xdr:rowOff>
    </xdr:to>
    <xdr:sp macro="" textlink="">
      <xdr:nvSpPr>
        <xdr:cNvPr id="2" name="Right Brace 1"/>
        <xdr:cNvSpPr/>
      </xdr:nvSpPr>
      <xdr:spPr>
        <a:xfrm>
          <a:off x="6441440" y="1381760"/>
          <a:ext cx="273304" cy="1625600"/>
        </a:xfrm>
        <a:prstGeom prst="rightBrace">
          <a:avLst/>
        </a:prstGeom>
        <a:ln>
          <a:solidFill>
            <a:schemeClr val="tx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5</xdr:col>
      <xdr:colOff>447040</xdr:colOff>
      <xdr:row>6</xdr:row>
      <xdr:rowOff>193039</xdr:rowOff>
    </xdr:from>
    <xdr:ext cx="3798361" cy="307777"/>
    <xdr:sp macro="" textlink="">
      <xdr:nvSpPr>
        <xdr:cNvPr id="3" name="TextBox 2"/>
        <xdr:cNvSpPr txBox="1"/>
      </xdr:nvSpPr>
      <xdr:spPr>
        <a:xfrm>
          <a:off x="6776720" y="2031999"/>
          <a:ext cx="3798361" cy="3077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>
              <a:solidFill>
                <a:schemeClr val="tx1">
                  <a:lumMod val="65000"/>
                  <a:lumOff val="35000"/>
                </a:schemeClr>
              </a:solidFill>
            </a:rPr>
            <a:t>Enter the investment</a:t>
          </a:r>
          <a:r>
            <a:rPr lang="en-US" sz="1400" baseline="0">
              <a:solidFill>
                <a:schemeClr val="tx1">
                  <a:lumMod val="65000"/>
                  <a:lumOff val="35000"/>
                </a:schemeClr>
              </a:solidFill>
            </a:rPr>
            <a:t> deal parameters (in blue)...</a:t>
          </a:r>
          <a:endParaRPr lang="en-US" sz="1400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oneCellAnchor>
  <xdr:oneCellAnchor>
    <xdr:from>
      <xdr:col>5</xdr:col>
      <xdr:colOff>436880</xdr:colOff>
      <xdr:row>12</xdr:row>
      <xdr:rowOff>121919</xdr:rowOff>
    </xdr:from>
    <xdr:ext cx="3667760" cy="1384995"/>
    <xdr:sp macro="" textlink="">
      <xdr:nvSpPr>
        <xdr:cNvPr id="4" name="TextBox 3"/>
        <xdr:cNvSpPr txBox="1"/>
      </xdr:nvSpPr>
      <xdr:spPr>
        <a:xfrm>
          <a:off x="6766560" y="3139439"/>
          <a:ext cx="3667760" cy="13849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>
              <a:solidFill>
                <a:schemeClr val="tx1">
                  <a:lumMod val="65000"/>
                  <a:lumOff val="35000"/>
                </a:schemeClr>
              </a:solidFill>
            </a:rPr>
            <a:t>The Investor term sheet dictates that an option pool be created as a percentage of the pre-money.</a:t>
          </a:r>
        </a:p>
        <a:p>
          <a:endParaRPr lang="en-US" sz="140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400">
              <a:solidFill>
                <a:schemeClr val="tx1">
                  <a:lumMod val="65000"/>
                  <a:lumOff val="35000"/>
                </a:schemeClr>
              </a:solidFill>
            </a:rPr>
            <a:t>Enter the % to see the dollar value of the option pool.</a:t>
          </a:r>
        </a:p>
      </xdr:txBody>
    </xdr:sp>
    <xdr:clientData/>
  </xdr:oneCellAnchor>
  <xdr:twoCellAnchor>
    <xdr:from>
      <xdr:col>5</xdr:col>
      <xdr:colOff>111760</xdr:colOff>
      <xdr:row>13</xdr:row>
      <xdr:rowOff>20320</xdr:rowOff>
    </xdr:from>
    <xdr:to>
      <xdr:col>5</xdr:col>
      <xdr:colOff>385064</xdr:colOff>
      <xdr:row>17</xdr:row>
      <xdr:rowOff>223520</xdr:rowOff>
    </xdr:to>
    <xdr:sp macro="" textlink="">
      <xdr:nvSpPr>
        <xdr:cNvPr id="5" name="Right Brace 4"/>
        <xdr:cNvSpPr/>
      </xdr:nvSpPr>
      <xdr:spPr>
        <a:xfrm>
          <a:off x="6441440" y="3271520"/>
          <a:ext cx="273304" cy="1148080"/>
        </a:xfrm>
        <a:prstGeom prst="rightBrace">
          <a:avLst/>
        </a:prstGeom>
        <a:ln>
          <a:solidFill>
            <a:schemeClr val="tx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121920</xdr:colOff>
      <xdr:row>20</xdr:row>
      <xdr:rowOff>20320</xdr:rowOff>
    </xdr:from>
    <xdr:to>
      <xdr:col>5</xdr:col>
      <xdr:colOff>395224</xdr:colOff>
      <xdr:row>24</xdr:row>
      <xdr:rowOff>223520</xdr:rowOff>
    </xdr:to>
    <xdr:sp macro="" textlink="">
      <xdr:nvSpPr>
        <xdr:cNvPr id="6" name="Right Brace 5"/>
        <xdr:cNvSpPr/>
      </xdr:nvSpPr>
      <xdr:spPr>
        <a:xfrm>
          <a:off x="6451600" y="4917440"/>
          <a:ext cx="273304" cy="1148080"/>
        </a:xfrm>
        <a:prstGeom prst="rightBrace">
          <a:avLst/>
        </a:prstGeom>
        <a:ln>
          <a:solidFill>
            <a:schemeClr val="tx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5</xdr:col>
      <xdr:colOff>457201</xdr:colOff>
      <xdr:row>21</xdr:row>
      <xdr:rowOff>101599</xdr:rowOff>
    </xdr:from>
    <xdr:ext cx="3505200" cy="523220"/>
    <xdr:sp macro="" textlink="">
      <xdr:nvSpPr>
        <xdr:cNvPr id="7" name="TextBox 6"/>
        <xdr:cNvSpPr txBox="1"/>
      </xdr:nvSpPr>
      <xdr:spPr>
        <a:xfrm>
          <a:off x="6786881" y="5232399"/>
          <a:ext cx="3505200" cy="5232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>
              <a:solidFill>
                <a:schemeClr val="tx1">
                  <a:lumMod val="65000"/>
                  <a:lumOff val="35000"/>
                </a:schemeClr>
              </a:solidFill>
            </a:rPr>
            <a:t>Calculate the true pre-money</a:t>
          </a:r>
          <a:r>
            <a:rPr lang="en-US" sz="1400" baseline="0">
              <a:solidFill>
                <a:schemeClr val="tx1">
                  <a:lumMod val="65000"/>
                  <a:lumOff val="35000"/>
                </a:schemeClr>
              </a:solidFill>
            </a:rPr>
            <a:t> valuation by subtracting the option pool value.</a:t>
          </a:r>
          <a:endParaRPr lang="en-US" sz="1400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oneCellAnchor>
  <xdr:twoCellAnchor>
    <xdr:from>
      <xdr:col>5</xdr:col>
      <xdr:colOff>162560</xdr:colOff>
      <xdr:row>26</xdr:row>
      <xdr:rowOff>213360</xdr:rowOff>
    </xdr:from>
    <xdr:to>
      <xdr:col>5</xdr:col>
      <xdr:colOff>435864</xdr:colOff>
      <xdr:row>31</xdr:row>
      <xdr:rowOff>193040</xdr:rowOff>
    </xdr:to>
    <xdr:sp macro="" textlink="">
      <xdr:nvSpPr>
        <xdr:cNvPr id="8" name="Right Brace 7"/>
        <xdr:cNvSpPr/>
      </xdr:nvSpPr>
      <xdr:spPr>
        <a:xfrm>
          <a:off x="6492240" y="6756400"/>
          <a:ext cx="273304" cy="1148080"/>
        </a:xfrm>
        <a:prstGeom prst="rightBrace">
          <a:avLst/>
        </a:prstGeom>
        <a:ln>
          <a:solidFill>
            <a:schemeClr val="tx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5</xdr:col>
      <xdr:colOff>497841</xdr:colOff>
      <xdr:row>28</xdr:row>
      <xdr:rowOff>60959</xdr:rowOff>
    </xdr:from>
    <xdr:ext cx="3454400" cy="523220"/>
    <xdr:sp macro="" textlink="">
      <xdr:nvSpPr>
        <xdr:cNvPr id="9" name="TextBox 8"/>
        <xdr:cNvSpPr txBox="1"/>
      </xdr:nvSpPr>
      <xdr:spPr>
        <a:xfrm>
          <a:off x="6827521" y="6837679"/>
          <a:ext cx="3454400" cy="5232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>
              <a:solidFill>
                <a:schemeClr val="tx1">
                  <a:lumMod val="65000"/>
                  <a:lumOff val="35000"/>
                </a:schemeClr>
              </a:solidFill>
            </a:rPr>
            <a:t>Now, re-calculate the investor's ownership % with the option pool considered.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4" Type="http://schemas.openxmlformats.org/officeDocument/2006/relationships/image" Target="../media/image1.jpeg"/><Relationship Id="rId1" Type="http://schemas.openxmlformats.org/officeDocument/2006/relationships/hyperlink" Target="http://www.1x1media.com" TargetMode="External"/><Relationship Id="rId2" Type="http://schemas.openxmlformats.org/officeDocument/2006/relationships/hyperlink" Target="http://1x1media.com/founders-pocket-guid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4" Type="http://schemas.openxmlformats.org/officeDocument/2006/relationships/image" Target="../media/image2.jpeg"/><Relationship Id="rId1" Type="http://schemas.openxmlformats.org/officeDocument/2006/relationships/hyperlink" Target="http://www.1x1media.com" TargetMode="External"/><Relationship Id="rId2" Type="http://schemas.openxmlformats.org/officeDocument/2006/relationships/hyperlink" Target="http://1x1media.com/founders-pocket-guide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1x1media.com" TargetMode="External"/><Relationship Id="rId2" Type="http://schemas.openxmlformats.org/officeDocument/2006/relationships/hyperlink" Target="http://1x1media.com/founders-pocket-guide/" TargetMode="External"/><Relationship Id="rId3" Type="http://schemas.openxmlformats.org/officeDocument/2006/relationships/image" Target="../media/image3.jpeg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1x1media.com" TargetMode="External"/><Relationship Id="rId2" Type="http://schemas.openxmlformats.org/officeDocument/2006/relationships/hyperlink" Target="http://1x1media.com/founders-pocket-guide/" TargetMode="External"/><Relationship Id="rId3" Type="http://schemas.openxmlformats.org/officeDocument/2006/relationships/image" Target="../media/image4.jpe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1x1media.com" TargetMode="External"/><Relationship Id="rId2" Type="http://schemas.openxmlformats.org/officeDocument/2006/relationships/hyperlink" Target="http://1x1media.com/founders-pocket-guide/" TargetMode="External"/><Relationship Id="rId3" Type="http://schemas.openxmlformats.org/officeDocument/2006/relationships/image" Target="../media/image5.jpeg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1x1media.com" TargetMode="External"/><Relationship Id="rId2" Type="http://schemas.openxmlformats.org/officeDocument/2006/relationships/hyperlink" Target="http://1x1media.com/founders-pocket-guide/" TargetMode="External"/><Relationship Id="rId3" Type="http://schemas.openxmlformats.org/officeDocument/2006/relationships/image" Target="../media/image6.jpeg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1x1media.com/founders-pocket-guide/" TargetMode="External"/><Relationship Id="rId4" Type="http://schemas.openxmlformats.org/officeDocument/2006/relationships/hyperlink" Target="http://1x1media.com/founders-pocket-guide/" TargetMode="External"/><Relationship Id="rId5" Type="http://schemas.openxmlformats.org/officeDocument/2006/relationships/hyperlink" Target="http://1x1media.com/founders-pocket-guide/" TargetMode="External"/><Relationship Id="rId6" Type="http://schemas.openxmlformats.org/officeDocument/2006/relationships/hyperlink" Target="http://1x1media.com/founders-pocket-guide/" TargetMode="External"/><Relationship Id="rId7" Type="http://schemas.openxmlformats.org/officeDocument/2006/relationships/image" Target="../media/image7.jpeg"/><Relationship Id="rId1" Type="http://schemas.openxmlformats.org/officeDocument/2006/relationships/hyperlink" Target="http://www.1x1media.com" TargetMode="External"/><Relationship Id="rId2" Type="http://schemas.openxmlformats.org/officeDocument/2006/relationships/hyperlink" Target="http://1x1media.com/founders-pocket-guide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1x1media.com/founders-pocket-guide/" TargetMode="External"/><Relationship Id="rId4" Type="http://schemas.openxmlformats.org/officeDocument/2006/relationships/hyperlink" Target="http://1x1media.com/founders-pocket-guide/" TargetMode="External"/><Relationship Id="rId5" Type="http://schemas.openxmlformats.org/officeDocument/2006/relationships/hyperlink" Target="http://1x1media.com/founders-pocket-guide/" TargetMode="External"/><Relationship Id="rId6" Type="http://schemas.openxmlformats.org/officeDocument/2006/relationships/hyperlink" Target="http://1x1media.com/founders-pocket-guide/" TargetMode="External"/><Relationship Id="rId7" Type="http://schemas.openxmlformats.org/officeDocument/2006/relationships/hyperlink" Target="http://1x1media.com/founders-pocket-guide/" TargetMode="External"/><Relationship Id="rId8" Type="http://schemas.openxmlformats.org/officeDocument/2006/relationships/hyperlink" Target="http://1x1media.com/founders-pocket-guide/" TargetMode="External"/><Relationship Id="rId9" Type="http://schemas.openxmlformats.org/officeDocument/2006/relationships/drawing" Target="../drawings/drawing3.xml"/><Relationship Id="rId10" Type="http://schemas.openxmlformats.org/officeDocument/2006/relationships/image" Target="../media/image8.jpeg"/><Relationship Id="rId1" Type="http://schemas.openxmlformats.org/officeDocument/2006/relationships/hyperlink" Target="http://www.1x1media.com" TargetMode="External"/><Relationship Id="rId2" Type="http://schemas.openxmlformats.org/officeDocument/2006/relationships/hyperlink" Target="http://1x1media.com/founders-pocket-gui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M29"/>
  <sheetViews>
    <sheetView showGridLines="0" tabSelected="1" zoomScale="125" zoomScaleNormal="125" zoomScalePageLayoutView="125" workbookViewId="0">
      <selection activeCell="E9" sqref="E9"/>
    </sheetView>
  </sheetViews>
  <sheetFormatPr baseColWidth="10" defaultRowHeight="15" x14ac:dyDescent="0"/>
  <cols>
    <col min="4" max="4" width="33.1640625" customWidth="1"/>
    <col min="5" max="5" width="14.1640625" bestFit="1" customWidth="1"/>
    <col min="6" max="6" width="16.6640625" bestFit="1" customWidth="1"/>
    <col min="7" max="7" width="12.6640625" customWidth="1"/>
  </cols>
  <sheetData>
    <row r="2" spans="4:13" ht="30">
      <c r="D2" s="147" t="s">
        <v>131</v>
      </c>
      <c r="E2" s="147"/>
      <c r="F2" s="147"/>
      <c r="G2" s="147"/>
      <c r="H2" s="147"/>
      <c r="I2" s="147"/>
      <c r="J2" s="147"/>
      <c r="K2" s="147"/>
      <c r="L2" s="56"/>
      <c r="M2" s="56"/>
    </row>
    <row r="3" spans="4:13" ht="21" customHeight="1">
      <c r="D3" s="149"/>
      <c r="E3" s="149"/>
      <c r="F3" s="149"/>
      <c r="G3" s="149"/>
      <c r="H3" s="149"/>
      <c r="I3" s="149"/>
      <c r="J3" s="149"/>
      <c r="K3" s="149"/>
      <c r="L3" s="62"/>
      <c r="M3" s="62"/>
    </row>
    <row r="4" spans="4:13" ht="20">
      <c r="D4" s="146" t="s">
        <v>109</v>
      </c>
      <c r="E4" s="146"/>
      <c r="F4" s="146"/>
      <c r="G4" s="146"/>
      <c r="H4" s="146"/>
      <c r="I4" s="146"/>
      <c r="J4" s="146"/>
      <c r="K4" s="146"/>
    </row>
    <row r="5" spans="4:13" ht="30">
      <c r="D5" s="148" t="s">
        <v>78</v>
      </c>
      <c r="E5" s="148"/>
      <c r="F5" s="148"/>
      <c r="G5" s="148"/>
      <c r="H5" s="148"/>
      <c r="I5" s="148"/>
      <c r="J5" s="148"/>
      <c r="K5" s="148"/>
    </row>
    <row r="6" spans="4:13">
      <c r="D6" s="47"/>
      <c r="E6" s="57"/>
      <c r="F6" s="47"/>
      <c r="G6" s="47"/>
      <c r="H6" s="47"/>
      <c r="I6" s="49"/>
      <c r="J6" s="47"/>
      <c r="K6" s="47"/>
    </row>
    <row r="7" spans="4:13" ht="18">
      <c r="D7" s="123" t="s">
        <v>79</v>
      </c>
      <c r="E7" s="118">
        <v>150000</v>
      </c>
      <c r="F7" s="124" t="s">
        <v>157</v>
      </c>
      <c r="G7" s="47"/>
      <c r="H7" s="47"/>
      <c r="I7" s="49"/>
      <c r="J7" s="47"/>
      <c r="K7" s="47"/>
    </row>
    <row r="8" spans="4:13" ht="18">
      <c r="D8" s="123" t="s">
        <v>80</v>
      </c>
      <c r="E8" s="106">
        <v>0.15</v>
      </c>
      <c r="F8" s="124" t="s">
        <v>88</v>
      </c>
      <c r="G8" s="47"/>
      <c r="H8" s="47"/>
      <c r="I8" s="47"/>
      <c r="J8" s="47"/>
      <c r="K8" s="47"/>
    </row>
    <row r="9" spans="4:13" ht="18">
      <c r="D9" s="100"/>
      <c r="E9" s="50"/>
      <c r="F9" s="52"/>
      <c r="G9" s="47"/>
      <c r="H9" s="47"/>
      <c r="I9" s="47"/>
      <c r="J9" s="47"/>
      <c r="K9" s="51"/>
    </row>
    <row r="10" spans="4:13" ht="20" customHeight="1">
      <c r="D10" s="110" t="s">
        <v>81</v>
      </c>
      <c r="E10" s="119">
        <f>+E7</f>
        <v>150000</v>
      </c>
      <c r="F10" s="109"/>
      <c r="G10" s="58"/>
      <c r="H10" s="47"/>
      <c r="I10" s="47"/>
      <c r="J10" s="47"/>
      <c r="K10" s="47"/>
    </row>
    <row r="11" spans="4:13" ht="15" customHeight="1">
      <c r="D11" s="110"/>
      <c r="E11" s="27" t="s">
        <v>83</v>
      </c>
      <c r="F11" s="109"/>
      <c r="G11" s="58"/>
      <c r="H11" s="47"/>
      <c r="I11" s="47"/>
      <c r="J11" s="47"/>
      <c r="K11" s="47"/>
    </row>
    <row r="12" spans="4:13" ht="18">
      <c r="D12" s="114" t="s">
        <v>89</v>
      </c>
      <c r="E12" s="28">
        <f>+E8</f>
        <v>0.15</v>
      </c>
      <c r="F12" s="109"/>
      <c r="G12" s="58"/>
      <c r="H12" s="47"/>
      <c r="I12" s="47"/>
      <c r="J12" s="47"/>
      <c r="K12" s="47"/>
    </row>
    <row r="13" spans="4:13" ht="18">
      <c r="D13" s="102"/>
      <c r="E13" s="29" t="s">
        <v>84</v>
      </c>
      <c r="F13" s="109"/>
      <c r="G13" s="47"/>
      <c r="H13" s="47"/>
      <c r="I13" s="47"/>
      <c r="J13" s="47"/>
      <c r="K13" s="47"/>
    </row>
    <row r="14" spans="4:13" ht="18">
      <c r="D14" s="102" t="s">
        <v>91</v>
      </c>
      <c r="E14" s="120">
        <f>+E10/E12</f>
        <v>1000000</v>
      </c>
      <c r="F14" s="109"/>
      <c r="G14" s="47"/>
      <c r="H14" s="47"/>
      <c r="I14" s="47"/>
      <c r="J14" s="47"/>
      <c r="K14" s="47"/>
    </row>
    <row r="15" spans="4:13" ht="18">
      <c r="D15" s="29"/>
      <c r="E15" s="27" t="s">
        <v>100</v>
      </c>
      <c r="F15" s="109"/>
      <c r="G15" s="47"/>
      <c r="H15" s="47"/>
      <c r="I15" s="47"/>
      <c r="J15" s="47"/>
      <c r="K15" s="47"/>
    </row>
    <row r="16" spans="4:13" ht="19" thickBot="1">
      <c r="D16" s="102" t="s">
        <v>86</v>
      </c>
      <c r="E16" s="122">
        <f>+E7</f>
        <v>150000</v>
      </c>
      <c r="F16" s="109"/>
      <c r="G16" s="47"/>
      <c r="H16" s="47"/>
      <c r="I16" s="47"/>
      <c r="J16" s="47"/>
      <c r="K16" s="47"/>
    </row>
    <row r="17" spans="4:11" ht="18">
      <c r="D17" s="102"/>
      <c r="E17" s="121" t="s">
        <v>84</v>
      </c>
      <c r="F17" s="109"/>
      <c r="G17" s="47"/>
      <c r="H17" s="47"/>
      <c r="I17" s="47"/>
      <c r="J17" s="47"/>
      <c r="K17" s="47"/>
    </row>
    <row r="18" spans="4:11" ht="18">
      <c r="D18" s="123" t="s">
        <v>90</v>
      </c>
      <c r="E18" s="120">
        <f>+E14-E7</f>
        <v>850000</v>
      </c>
      <c r="F18" s="109"/>
      <c r="G18" s="47"/>
      <c r="H18" s="47"/>
      <c r="I18" s="47"/>
      <c r="J18" s="47"/>
      <c r="K18" s="47"/>
    </row>
    <row r="19" spans="4:11" ht="18">
      <c r="D19" s="98"/>
      <c r="E19" s="52"/>
      <c r="F19" s="59"/>
      <c r="G19" s="47"/>
      <c r="H19" s="47"/>
      <c r="I19" s="47"/>
      <c r="J19" s="47"/>
      <c r="K19" s="47"/>
    </row>
    <row r="20" spans="4:11" ht="18">
      <c r="D20" s="98"/>
      <c r="E20" s="52"/>
      <c r="F20" s="59"/>
      <c r="G20" s="47"/>
      <c r="H20" s="47"/>
      <c r="I20" s="47"/>
      <c r="J20" s="47"/>
      <c r="K20" s="47"/>
    </row>
    <row r="21" spans="4:11" ht="25" customHeight="1">
      <c r="D21" s="144" t="s">
        <v>155</v>
      </c>
      <c r="E21" s="144"/>
      <c r="F21" s="144"/>
      <c r="G21" s="144"/>
      <c r="H21" s="144"/>
      <c r="I21" s="144"/>
      <c r="J21" s="144"/>
      <c r="K21" s="144"/>
    </row>
    <row r="22" spans="4:11" ht="18">
      <c r="D22" s="145" t="s">
        <v>156</v>
      </c>
      <c r="E22" s="145"/>
      <c r="F22" s="145"/>
      <c r="G22" s="145"/>
      <c r="H22" s="145"/>
      <c r="I22" s="145"/>
      <c r="J22" s="145"/>
      <c r="K22" s="145"/>
    </row>
    <row r="23" spans="4:11" ht="18">
      <c r="D23" s="98"/>
      <c r="E23" s="52"/>
      <c r="F23" s="59"/>
      <c r="G23" s="47"/>
      <c r="H23" s="47"/>
      <c r="I23" s="47"/>
      <c r="J23" s="47"/>
      <c r="K23" s="47"/>
    </row>
    <row r="24" spans="4:11">
      <c r="D24" s="47" t="s">
        <v>130</v>
      </c>
      <c r="E24" s="60"/>
      <c r="F24" s="61"/>
      <c r="G24" s="47"/>
      <c r="H24" s="47"/>
      <c r="I24" s="47"/>
      <c r="J24" s="47"/>
      <c r="K24" s="47"/>
    </row>
    <row r="25" spans="4:11" ht="18">
      <c r="D25" s="64" t="s">
        <v>129</v>
      </c>
      <c r="E25" s="60"/>
      <c r="F25" s="61"/>
      <c r="G25" s="47"/>
      <c r="H25" s="47"/>
      <c r="I25" s="47"/>
      <c r="J25" s="47"/>
      <c r="K25" s="47"/>
    </row>
    <row r="26" spans="4:11">
      <c r="D26" s="1"/>
      <c r="E26" s="11"/>
    </row>
    <row r="27" spans="4:11">
      <c r="D27" s="10"/>
      <c r="E27" s="3"/>
      <c r="F27" s="2"/>
    </row>
    <row r="28" spans="4:11">
      <c r="D28" s="3"/>
      <c r="E28" s="3"/>
      <c r="F28" s="3"/>
    </row>
    <row r="29" spans="4:11">
      <c r="D29" s="5"/>
      <c r="E29" s="4"/>
      <c r="F29" s="5"/>
    </row>
  </sheetData>
  <mergeCells count="6">
    <mergeCell ref="D21:K21"/>
    <mergeCell ref="D22:K22"/>
    <mergeCell ref="D4:K4"/>
    <mergeCell ref="D2:K2"/>
    <mergeCell ref="D5:K5"/>
    <mergeCell ref="D3:K3"/>
  </mergeCells>
  <hyperlinks>
    <hyperlink ref="D25" r:id="rId1"/>
    <hyperlink ref="D22" r:id="rId2"/>
  </hyperlinks>
  <pageMargins left="0.75" right="0.75" top="1" bottom="1" header="0.5" footer="0.5"/>
  <pageSetup orientation="portrait" horizontalDpi="4294967292" verticalDpi="4294967292"/>
  <drawing r:id="rId3"/>
  <picture r:id="rId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27"/>
  <sheetViews>
    <sheetView showGridLines="0" zoomScale="125" zoomScaleNormal="125" zoomScalePageLayoutView="125" workbookViewId="0">
      <selection activeCell="D20" sqref="D20"/>
    </sheetView>
  </sheetViews>
  <sheetFormatPr baseColWidth="10" defaultRowHeight="15" x14ac:dyDescent="0"/>
  <cols>
    <col min="3" max="3" width="11.83203125" customWidth="1"/>
    <col min="4" max="4" width="39" bestFit="1" customWidth="1"/>
    <col min="5" max="5" width="15" customWidth="1"/>
    <col min="6" max="6" width="4.1640625" customWidth="1"/>
    <col min="7" max="7" width="12.6640625" customWidth="1"/>
    <col min="13" max="13" width="5.33203125" customWidth="1"/>
  </cols>
  <sheetData>
    <row r="1" spans="3:13" ht="58" customHeight="1">
      <c r="D1" s="147" t="s">
        <v>131</v>
      </c>
      <c r="E1" s="147"/>
      <c r="F1" s="147"/>
      <c r="G1" s="147"/>
      <c r="H1" s="147"/>
      <c r="I1" s="147"/>
      <c r="J1" s="147"/>
      <c r="K1" s="147"/>
      <c r="L1" s="147"/>
      <c r="M1" s="147"/>
    </row>
    <row r="2" spans="3:13" ht="20">
      <c r="D2" s="146" t="s">
        <v>109</v>
      </c>
      <c r="E2" s="146"/>
      <c r="F2" s="146"/>
      <c r="G2" s="146"/>
      <c r="H2" s="146"/>
      <c r="I2" s="146"/>
      <c r="J2" s="146"/>
      <c r="K2" s="146"/>
      <c r="L2" s="146"/>
      <c r="M2" s="146"/>
    </row>
    <row r="3" spans="3:13" ht="30">
      <c r="D3" s="148" t="s">
        <v>82</v>
      </c>
      <c r="E3" s="148"/>
      <c r="F3" s="148"/>
      <c r="G3" s="148"/>
      <c r="H3" s="148"/>
      <c r="I3" s="148"/>
      <c r="J3" s="148"/>
      <c r="K3" s="148"/>
      <c r="L3" s="148"/>
      <c r="M3" s="148"/>
    </row>
    <row r="4" spans="3:13">
      <c r="D4" s="47"/>
      <c r="E4" s="14"/>
      <c r="F4" s="47"/>
      <c r="G4" s="47"/>
      <c r="H4" s="47"/>
      <c r="I4" s="48"/>
      <c r="J4" s="47"/>
      <c r="K4" s="47"/>
      <c r="L4" s="47"/>
      <c r="M4" s="47"/>
    </row>
    <row r="5" spans="3:13" ht="18">
      <c r="D5" s="123" t="s">
        <v>79</v>
      </c>
      <c r="E5" s="103">
        <v>500000</v>
      </c>
      <c r="F5" s="47"/>
      <c r="G5" s="47"/>
      <c r="H5" s="47"/>
      <c r="I5" s="49"/>
      <c r="J5" s="47"/>
      <c r="K5" s="47"/>
      <c r="L5" s="47"/>
      <c r="M5" s="47"/>
    </row>
    <row r="6" spans="3:13" ht="18">
      <c r="D6" s="123" t="s">
        <v>87</v>
      </c>
      <c r="E6" s="104">
        <v>1000000</v>
      </c>
      <c r="F6" s="47"/>
      <c r="G6" s="47"/>
      <c r="H6" s="47"/>
      <c r="I6" s="47"/>
      <c r="J6" s="47"/>
      <c r="K6" s="47"/>
      <c r="L6" s="47"/>
      <c r="M6" s="47"/>
    </row>
    <row r="7" spans="3:13" ht="18">
      <c r="D7" s="105"/>
      <c r="E7" s="106"/>
      <c r="F7" s="47"/>
      <c r="G7" s="47"/>
      <c r="H7" s="47"/>
      <c r="I7" s="47"/>
      <c r="J7" s="47"/>
      <c r="K7" s="51"/>
      <c r="L7" s="47"/>
      <c r="M7" s="47"/>
    </row>
    <row r="8" spans="3:13" ht="21" customHeight="1">
      <c r="C8" s="8"/>
      <c r="D8" s="107" t="s">
        <v>103</v>
      </c>
      <c r="E8" s="108">
        <f>+E6+E5</f>
        <v>1500000</v>
      </c>
      <c r="F8" s="47"/>
      <c r="G8" s="47"/>
      <c r="H8" s="47"/>
      <c r="I8" s="47"/>
      <c r="J8" s="47"/>
      <c r="K8" s="47"/>
      <c r="L8" s="47"/>
      <c r="M8" s="47"/>
    </row>
    <row r="9" spans="3:13" ht="18">
      <c r="D9" s="52"/>
      <c r="E9" s="52"/>
      <c r="F9" s="47"/>
      <c r="G9" s="47"/>
      <c r="H9" s="47"/>
      <c r="I9" s="47"/>
      <c r="J9" s="47"/>
      <c r="K9" s="47"/>
      <c r="L9" s="47"/>
      <c r="M9" s="47"/>
    </row>
    <row r="10" spans="3:13" ht="20" customHeight="1">
      <c r="D10" s="110" t="s">
        <v>86</v>
      </c>
      <c r="E10" s="111">
        <f>+E5</f>
        <v>500000</v>
      </c>
      <c r="F10" s="47"/>
      <c r="G10" s="53"/>
      <c r="H10" s="47"/>
      <c r="I10" s="47"/>
      <c r="J10" s="47"/>
      <c r="K10" s="47"/>
      <c r="L10" s="47"/>
      <c r="M10" s="47"/>
    </row>
    <row r="11" spans="3:13" ht="15" customHeight="1">
      <c r="D11" s="109"/>
      <c r="E11" s="27" t="s">
        <v>83</v>
      </c>
      <c r="F11" s="47"/>
      <c r="G11" s="53"/>
      <c r="H11" s="47"/>
      <c r="I11" s="47"/>
      <c r="J11" s="47"/>
      <c r="K11" s="47"/>
      <c r="L11" s="47"/>
      <c r="M11" s="47"/>
    </row>
    <row r="12" spans="3:13" ht="18">
      <c r="C12" s="8"/>
      <c r="D12" s="110" t="s">
        <v>158</v>
      </c>
      <c r="E12" s="112">
        <f>+E8</f>
        <v>1500000</v>
      </c>
      <c r="F12" s="47"/>
      <c r="G12" s="53"/>
      <c r="H12" s="47"/>
      <c r="I12" s="47"/>
      <c r="J12" s="47"/>
      <c r="K12" s="47"/>
      <c r="L12" s="47"/>
      <c r="M12" s="47"/>
    </row>
    <row r="13" spans="3:13" ht="18">
      <c r="C13" s="8"/>
      <c r="D13" s="29"/>
      <c r="E13" s="113" t="s">
        <v>84</v>
      </c>
      <c r="F13" s="47"/>
      <c r="G13" s="47"/>
      <c r="H13" s="47"/>
      <c r="I13" s="47"/>
      <c r="J13" s="47"/>
      <c r="K13" s="47"/>
      <c r="L13" s="47"/>
      <c r="M13" s="47"/>
    </row>
    <row r="14" spans="3:13" ht="36">
      <c r="C14" s="8"/>
      <c r="D14" s="114" t="s">
        <v>85</v>
      </c>
      <c r="E14" s="115">
        <f>+E10/E12</f>
        <v>0.33333333333333331</v>
      </c>
      <c r="F14" s="47"/>
      <c r="G14" s="47"/>
      <c r="H14" s="47"/>
      <c r="I14" s="47"/>
      <c r="J14" s="47"/>
      <c r="K14" s="47"/>
      <c r="L14" s="47"/>
      <c r="M14" s="47"/>
    </row>
    <row r="15" spans="3:13" ht="18">
      <c r="C15" s="8"/>
      <c r="D15" s="142"/>
      <c r="E15" s="143"/>
      <c r="F15" s="47"/>
      <c r="G15" s="47"/>
      <c r="H15" s="47"/>
      <c r="I15" s="47"/>
      <c r="J15" s="47"/>
      <c r="K15" s="47"/>
      <c r="L15" s="47"/>
      <c r="M15" s="47"/>
    </row>
    <row r="16" spans="3:13" ht="18">
      <c r="C16" s="8"/>
      <c r="D16" s="142"/>
      <c r="E16" s="143"/>
      <c r="F16" s="47"/>
      <c r="G16" s="47"/>
      <c r="H16" s="47"/>
      <c r="I16" s="47"/>
      <c r="J16" s="47"/>
      <c r="K16" s="47"/>
      <c r="L16" s="47"/>
      <c r="M16" s="47"/>
    </row>
    <row r="17" spans="3:13" ht="21" customHeight="1">
      <c r="C17" s="8"/>
      <c r="D17" s="144" t="s">
        <v>155</v>
      </c>
      <c r="E17" s="144"/>
      <c r="F17" s="144"/>
      <c r="G17" s="144"/>
      <c r="H17" s="144"/>
      <c r="I17" s="144"/>
      <c r="J17" s="144"/>
      <c r="K17" s="144"/>
      <c r="L17" s="144"/>
      <c r="M17" s="144"/>
    </row>
    <row r="18" spans="3:13" ht="18">
      <c r="C18" s="8"/>
      <c r="D18" s="145" t="s">
        <v>156</v>
      </c>
      <c r="E18" s="145"/>
      <c r="F18" s="145"/>
      <c r="G18" s="145"/>
      <c r="H18" s="145"/>
      <c r="I18" s="145"/>
      <c r="J18" s="145"/>
      <c r="K18" s="145"/>
      <c r="L18" s="145"/>
      <c r="M18" s="145"/>
    </row>
    <row r="19" spans="3:13" ht="18">
      <c r="C19" s="8"/>
      <c r="D19" s="98"/>
      <c r="E19" s="54"/>
      <c r="F19" s="47"/>
      <c r="G19" s="47"/>
      <c r="H19" s="47"/>
      <c r="I19" s="47"/>
      <c r="J19" s="47"/>
      <c r="K19" s="47"/>
      <c r="L19" s="47"/>
      <c r="M19" s="47"/>
    </row>
    <row r="20" spans="3:13">
      <c r="D20" s="47" t="s">
        <v>130</v>
      </c>
      <c r="E20" s="47"/>
      <c r="F20" s="47"/>
      <c r="G20" s="47"/>
      <c r="H20" s="47"/>
      <c r="I20" s="47"/>
      <c r="J20" s="47"/>
      <c r="K20" s="47"/>
      <c r="L20" s="47"/>
      <c r="M20" s="47"/>
    </row>
    <row r="21" spans="3:13" ht="18">
      <c r="C21" s="8"/>
      <c r="D21" s="64" t="s">
        <v>129</v>
      </c>
      <c r="E21" s="47"/>
      <c r="F21" s="55"/>
      <c r="G21" s="47"/>
      <c r="H21" s="47"/>
      <c r="I21" s="47"/>
      <c r="J21" s="47"/>
      <c r="K21" s="47"/>
      <c r="L21" s="47"/>
      <c r="M21" s="47"/>
    </row>
    <row r="22" spans="3:13">
      <c r="C22" s="8"/>
      <c r="D22" s="101"/>
      <c r="E22" s="60"/>
      <c r="F22" s="61"/>
      <c r="G22" s="47"/>
      <c r="H22" s="47"/>
      <c r="I22" s="47"/>
      <c r="J22" s="47"/>
      <c r="K22" s="47"/>
      <c r="L22" s="47"/>
      <c r="M22" s="47"/>
    </row>
    <row r="23" spans="3:13">
      <c r="C23" s="8"/>
      <c r="D23" s="101"/>
      <c r="E23" s="60"/>
      <c r="F23" s="61"/>
      <c r="G23" s="47"/>
      <c r="H23" s="47"/>
      <c r="I23" s="47"/>
      <c r="J23" s="47"/>
      <c r="K23" s="47"/>
      <c r="L23" s="47"/>
      <c r="M23" s="47"/>
    </row>
    <row r="24" spans="3:13">
      <c r="C24" s="8"/>
      <c r="D24" s="1"/>
      <c r="E24" s="11"/>
    </row>
    <row r="25" spans="3:13">
      <c r="C25" s="8"/>
      <c r="D25" s="10"/>
      <c r="E25" s="3"/>
      <c r="F25" s="2"/>
    </row>
    <row r="26" spans="3:13">
      <c r="D26" s="3"/>
      <c r="E26" s="3"/>
      <c r="F26" s="3"/>
    </row>
    <row r="27" spans="3:13">
      <c r="C27" s="8"/>
      <c r="D27" s="5"/>
      <c r="E27" s="4"/>
      <c r="F27" s="5"/>
    </row>
  </sheetData>
  <mergeCells count="5">
    <mergeCell ref="D1:M1"/>
    <mergeCell ref="D2:M2"/>
    <mergeCell ref="D3:M3"/>
    <mergeCell ref="D17:M17"/>
    <mergeCell ref="D18:M18"/>
  </mergeCells>
  <hyperlinks>
    <hyperlink ref="D21" r:id="rId1"/>
    <hyperlink ref="D18" r:id="rId2"/>
  </hyperlinks>
  <pageMargins left="0.75" right="0.75" top="1" bottom="1" header="0.5" footer="0.5"/>
  <pageSetup orientation="portrait" horizontalDpi="4294967292" verticalDpi="4294967292"/>
  <drawing r:id="rId3"/>
  <picture r:id="rId4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M23"/>
  <sheetViews>
    <sheetView showGridLines="0" zoomScale="125" zoomScaleNormal="125" zoomScalePageLayoutView="125" workbookViewId="0">
      <selection activeCell="C7" sqref="C7"/>
    </sheetView>
  </sheetViews>
  <sheetFormatPr baseColWidth="10" defaultRowHeight="15" x14ac:dyDescent="0"/>
  <cols>
    <col min="4" max="4" width="31" customWidth="1"/>
    <col min="5" max="5" width="29.33203125" style="3" customWidth="1"/>
    <col min="6" max="6" width="33.33203125" bestFit="1" customWidth="1"/>
  </cols>
  <sheetData>
    <row r="1" spans="4:13" ht="30">
      <c r="D1" s="147" t="s">
        <v>131</v>
      </c>
      <c r="E1" s="147"/>
      <c r="F1" s="147"/>
      <c r="G1" s="56"/>
      <c r="H1" s="56"/>
      <c r="I1" s="56"/>
      <c r="J1" s="56"/>
      <c r="K1" s="56"/>
      <c r="L1" s="56"/>
      <c r="M1" s="56"/>
    </row>
    <row r="3" spans="4:13" ht="30">
      <c r="D3" s="150" t="s">
        <v>132</v>
      </c>
      <c r="E3" s="150"/>
      <c r="F3" s="150"/>
    </row>
    <row r="4" spans="4:13" ht="16" thickBot="1"/>
    <row r="5" spans="4:13" ht="21" thickBot="1">
      <c r="D5" s="31" t="s">
        <v>40</v>
      </c>
      <c r="E5" s="32" t="s">
        <v>39</v>
      </c>
      <c r="F5" s="33" t="s">
        <v>38</v>
      </c>
    </row>
    <row r="6" spans="4:13" ht="23">
      <c r="D6" s="40" t="s">
        <v>36</v>
      </c>
      <c r="E6" s="34" t="s">
        <v>37</v>
      </c>
      <c r="F6" s="35" t="s">
        <v>36</v>
      </c>
    </row>
    <row r="7" spans="4:13" ht="23">
      <c r="D7" s="41" t="s">
        <v>35</v>
      </c>
      <c r="E7" s="30" t="s">
        <v>34</v>
      </c>
      <c r="F7" s="36" t="s">
        <v>33</v>
      </c>
    </row>
    <row r="8" spans="4:13" ht="23">
      <c r="D8" s="42" t="s">
        <v>32</v>
      </c>
      <c r="E8" s="30" t="s">
        <v>31</v>
      </c>
      <c r="F8" s="37" t="s">
        <v>30</v>
      </c>
    </row>
    <row r="9" spans="4:13" ht="23">
      <c r="D9" s="42" t="s">
        <v>29</v>
      </c>
      <c r="E9" s="30" t="s">
        <v>28</v>
      </c>
      <c r="F9" s="37" t="s">
        <v>27</v>
      </c>
    </row>
    <row r="10" spans="4:13" ht="23">
      <c r="D10" s="41" t="s">
        <v>26</v>
      </c>
      <c r="E10" s="30" t="s">
        <v>25</v>
      </c>
      <c r="F10" s="37" t="s">
        <v>24</v>
      </c>
    </row>
    <row r="11" spans="4:13" ht="23">
      <c r="D11" s="41" t="s">
        <v>22</v>
      </c>
      <c r="E11" s="30" t="s">
        <v>23</v>
      </c>
      <c r="F11" s="36" t="s">
        <v>22</v>
      </c>
    </row>
    <row r="12" spans="4:13" ht="23">
      <c r="D12" s="41" t="s">
        <v>21</v>
      </c>
      <c r="E12" s="30" t="s">
        <v>20</v>
      </c>
      <c r="F12" s="36" t="s">
        <v>19</v>
      </c>
    </row>
    <row r="13" spans="4:13" ht="23">
      <c r="D13" s="41" t="s">
        <v>18</v>
      </c>
      <c r="E13" s="30" t="s">
        <v>17</v>
      </c>
      <c r="F13" s="36" t="s">
        <v>16</v>
      </c>
    </row>
    <row r="14" spans="4:13" ht="23">
      <c r="D14" s="41" t="s">
        <v>15</v>
      </c>
      <c r="E14" s="30" t="s">
        <v>14</v>
      </c>
      <c r="F14" s="36" t="s">
        <v>13</v>
      </c>
    </row>
    <row r="15" spans="4:13" ht="24" thickBot="1">
      <c r="D15" s="63" t="s">
        <v>12</v>
      </c>
      <c r="E15" s="38" t="s">
        <v>11</v>
      </c>
      <c r="F15" s="39">
        <v>2200000</v>
      </c>
    </row>
    <row r="19" spans="4:6" ht="18" customHeight="1">
      <c r="D19" s="144" t="s">
        <v>155</v>
      </c>
      <c r="E19" s="144"/>
      <c r="F19" s="144"/>
    </row>
    <row r="20" spans="4:6" ht="18">
      <c r="D20" s="145" t="s">
        <v>156</v>
      </c>
      <c r="E20" s="145"/>
      <c r="F20" s="145"/>
    </row>
    <row r="22" spans="4:6">
      <c r="D22" s="47" t="s">
        <v>130</v>
      </c>
    </row>
    <row r="23" spans="4:6" ht="18">
      <c r="D23" s="64" t="s">
        <v>129</v>
      </c>
    </row>
  </sheetData>
  <mergeCells count="4">
    <mergeCell ref="D1:F1"/>
    <mergeCell ref="D3:F3"/>
    <mergeCell ref="D19:F19"/>
    <mergeCell ref="D20:F20"/>
  </mergeCells>
  <hyperlinks>
    <hyperlink ref="D23" r:id="rId1"/>
    <hyperlink ref="D20" r:id="rId2"/>
  </hyperlinks>
  <pageMargins left="0.75" right="0.75" top="1" bottom="1" header="0.5" footer="0.5"/>
  <pageSetup orientation="portrait" horizontalDpi="4294967292" verticalDpi="4294967292"/>
  <picture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J30"/>
  <sheetViews>
    <sheetView showGridLines="0" zoomScale="125" zoomScaleNormal="125" zoomScalePageLayoutView="125" workbookViewId="0">
      <selection activeCell="C8" sqref="C8"/>
    </sheetView>
  </sheetViews>
  <sheetFormatPr baseColWidth="10" defaultRowHeight="15" x14ac:dyDescent="0"/>
  <cols>
    <col min="10" max="10" width="17.5" bestFit="1" customWidth="1"/>
  </cols>
  <sheetData>
    <row r="1" spans="4:10" ht="30">
      <c r="D1" s="147" t="s">
        <v>131</v>
      </c>
      <c r="E1" s="147"/>
      <c r="F1" s="147"/>
      <c r="G1" s="147"/>
      <c r="H1" s="147"/>
      <c r="I1" s="147"/>
      <c r="J1" s="147"/>
    </row>
    <row r="3" spans="4:10" ht="16" thickBot="1"/>
    <row r="4" spans="4:10" ht="27" customHeight="1" thickBot="1">
      <c r="D4" s="153" t="s">
        <v>108</v>
      </c>
      <c r="E4" s="154"/>
      <c r="F4" s="154"/>
      <c r="G4" s="154"/>
      <c r="H4" s="154"/>
      <c r="I4" s="154"/>
      <c r="J4" s="155"/>
    </row>
    <row r="6" spans="4:10" ht="16" thickBot="1"/>
    <row r="7" spans="4:10" ht="21" thickBot="1">
      <c r="D7" s="158" t="s">
        <v>0</v>
      </c>
      <c r="E7" s="159"/>
      <c r="F7" s="159"/>
      <c r="G7" s="159"/>
      <c r="H7" s="159"/>
      <c r="I7" s="160"/>
      <c r="J7" s="15" t="s">
        <v>77</v>
      </c>
    </row>
    <row r="8" spans="4:10" ht="20">
      <c r="D8" s="161" t="s">
        <v>1</v>
      </c>
      <c r="E8" s="162"/>
      <c r="F8" s="162"/>
      <c r="G8" s="162"/>
      <c r="H8" s="162"/>
      <c r="I8" s="162"/>
      <c r="J8" s="92">
        <v>1</v>
      </c>
    </row>
    <row r="9" spans="4:10" ht="20">
      <c r="D9" s="163" t="s">
        <v>2</v>
      </c>
      <c r="E9" s="164"/>
      <c r="F9" s="164"/>
      <c r="G9" s="164"/>
      <c r="H9" s="164"/>
      <c r="I9" s="164"/>
      <c r="J9" s="92">
        <v>1</v>
      </c>
    </row>
    <row r="10" spans="4:10" ht="20">
      <c r="D10" s="163" t="s">
        <v>75</v>
      </c>
      <c r="E10" s="164"/>
      <c r="F10" s="164"/>
      <c r="G10" s="164"/>
      <c r="H10" s="164"/>
      <c r="I10" s="164"/>
      <c r="J10" s="92">
        <v>1</v>
      </c>
    </row>
    <row r="11" spans="4:10" ht="20">
      <c r="D11" s="163" t="s">
        <v>110</v>
      </c>
      <c r="E11" s="164"/>
      <c r="F11" s="164"/>
      <c r="G11" s="164"/>
      <c r="H11" s="164"/>
      <c r="I11" s="164"/>
      <c r="J11" s="92">
        <v>1</v>
      </c>
    </row>
    <row r="12" spans="4:10" ht="20">
      <c r="D12" s="163" t="s">
        <v>3</v>
      </c>
      <c r="E12" s="164"/>
      <c r="F12" s="164"/>
      <c r="G12" s="164"/>
      <c r="H12" s="164"/>
      <c r="I12" s="164"/>
      <c r="J12" s="92">
        <v>1</v>
      </c>
    </row>
    <row r="13" spans="4:10" ht="20">
      <c r="D13" s="163" t="s">
        <v>4</v>
      </c>
      <c r="E13" s="164"/>
      <c r="F13" s="164"/>
      <c r="G13" s="164"/>
      <c r="H13" s="164"/>
      <c r="I13" s="164"/>
      <c r="J13" s="92">
        <v>1</v>
      </c>
    </row>
    <row r="14" spans="4:10" ht="20">
      <c r="D14" s="163" t="s">
        <v>5</v>
      </c>
      <c r="E14" s="164"/>
      <c r="F14" s="164"/>
      <c r="G14" s="164"/>
      <c r="H14" s="164"/>
      <c r="I14" s="164"/>
      <c r="J14" s="92">
        <v>1</v>
      </c>
    </row>
    <row r="15" spans="4:10" ht="20">
      <c r="D15" s="163" t="s">
        <v>6</v>
      </c>
      <c r="E15" s="164"/>
      <c r="F15" s="164"/>
      <c r="G15" s="164"/>
      <c r="H15" s="164"/>
      <c r="I15" s="164"/>
      <c r="J15" s="92">
        <v>1</v>
      </c>
    </row>
    <row r="16" spans="4:10" ht="20">
      <c r="D16" s="163" t="s">
        <v>76</v>
      </c>
      <c r="E16" s="164"/>
      <c r="F16" s="164"/>
      <c r="G16" s="164"/>
      <c r="H16" s="164"/>
      <c r="I16" s="164"/>
      <c r="J16" s="92">
        <v>1</v>
      </c>
    </row>
    <row r="17" spans="4:10" ht="21" thickBot="1">
      <c r="D17" s="165" t="s">
        <v>7</v>
      </c>
      <c r="E17" s="166"/>
      <c r="F17" s="166"/>
      <c r="G17" s="166"/>
      <c r="H17" s="166"/>
      <c r="I17" s="166"/>
      <c r="J17" s="92">
        <v>1</v>
      </c>
    </row>
    <row r="18" spans="4:10" ht="21" thickBot="1">
      <c r="D18" s="156" t="s">
        <v>106</v>
      </c>
      <c r="E18" s="157"/>
      <c r="F18" s="157"/>
      <c r="G18" s="157"/>
      <c r="H18" s="157"/>
      <c r="I18" s="157"/>
      <c r="J18" s="16">
        <f>SUM(J8:J17)</f>
        <v>10</v>
      </c>
    </row>
    <row r="19" spans="4:10" ht="20">
      <c r="J19" s="44" t="s">
        <v>101</v>
      </c>
    </row>
    <row r="20" spans="4:10" ht="20">
      <c r="I20" s="43" t="s">
        <v>104</v>
      </c>
      <c r="J20" s="45">
        <v>250000</v>
      </c>
    </row>
    <row r="21" spans="4:10" ht="20">
      <c r="J21" s="44" t="s">
        <v>84</v>
      </c>
    </row>
    <row r="22" spans="4:10" ht="20">
      <c r="I22" s="66" t="s">
        <v>105</v>
      </c>
      <c r="J22" s="65">
        <f>+J18*J20</f>
        <v>2500000</v>
      </c>
    </row>
    <row r="23" spans="4:10" ht="20">
      <c r="I23" s="66"/>
      <c r="J23" s="65"/>
    </row>
    <row r="26" spans="4:10" ht="33" customHeight="1">
      <c r="D26" s="151" t="s">
        <v>155</v>
      </c>
      <c r="E26" s="151"/>
      <c r="F26" s="151"/>
      <c r="G26" s="151"/>
      <c r="H26" s="151"/>
      <c r="I26" s="151"/>
      <c r="J26" s="151"/>
    </row>
    <row r="27" spans="4:10" ht="18">
      <c r="D27" s="152" t="s">
        <v>156</v>
      </c>
      <c r="E27" s="152"/>
      <c r="F27" s="152"/>
      <c r="G27" s="152"/>
      <c r="H27" s="152"/>
      <c r="I27" s="152"/>
      <c r="J27" s="152"/>
    </row>
    <row r="29" spans="4:10">
      <c r="D29" s="47" t="s">
        <v>130</v>
      </c>
    </row>
    <row r="30" spans="4:10" ht="18">
      <c r="D30" s="64" t="s">
        <v>129</v>
      </c>
    </row>
  </sheetData>
  <mergeCells count="16">
    <mergeCell ref="D26:J26"/>
    <mergeCell ref="D27:J27"/>
    <mergeCell ref="D1:J1"/>
    <mergeCell ref="D4:J4"/>
    <mergeCell ref="D18:I18"/>
    <mergeCell ref="D7:I7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</mergeCells>
  <hyperlinks>
    <hyperlink ref="D30" r:id="rId1"/>
    <hyperlink ref="D27" r:id="rId2"/>
  </hyperlinks>
  <pageMargins left="0.75" right="0.75" top="1" bottom="1" header="0.5" footer="0.5"/>
  <pageSetup orientation="portrait" horizontalDpi="4294967292" verticalDpi="4294967292"/>
  <picture r:id="rId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5"/>
  <sheetViews>
    <sheetView showGridLines="0" zoomScale="125" zoomScaleNormal="125" zoomScalePageLayoutView="125" workbookViewId="0">
      <selection activeCell="D61" sqref="D61"/>
    </sheetView>
  </sheetViews>
  <sheetFormatPr baseColWidth="10" defaultRowHeight="15" x14ac:dyDescent="0"/>
  <cols>
    <col min="2" max="2" width="39.1640625" bestFit="1" customWidth="1"/>
    <col min="3" max="3" width="4.33203125" customWidth="1"/>
    <col min="4" max="4" width="14.5" bestFit="1" customWidth="1"/>
  </cols>
  <sheetData>
    <row r="1" spans="2:12" ht="30">
      <c r="B1" s="147" t="s">
        <v>131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2:12" ht="30">
      <c r="B2" s="150" t="s">
        <v>107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4" spans="2:12" ht="23">
      <c r="B4" s="125" t="s">
        <v>73</v>
      </c>
      <c r="D4" s="22"/>
    </row>
    <row r="5" spans="2:12">
      <c r="B5" s="8" t="s">
        <v>72</v>
      </c>
      <c r="D5" s="21">
        <v>50000</v>
      </c>
      <c r="E5" t="s">
        <v>128</v>
      </c>
    </row>
    <row r="6" spans="2:12">
      <c r="B6" s="8" t="s">
        <v>71</v>
      </c>
      <c r="D6" s="21">
        <v>75000</v>
      </c>
      <c r="E6" t="s">
        <v>133</v>
      </c>
    </row>
    <row r="7" spans="2:12">
      <c r="B7" s="8" t="s">
        <v>70</v>
      </c>
      <c r="D7" s="21">
        <v>50000</v>
      </c>
      <c r="E7" t="s">
        <v>120</v>
      </c>
    </row>
    <row r="8" spans="2:12">
      <c r="B8" s="8" t="s">
        <v>111</v>
      </c>
      <c r="D8" s="21">
        <v>50000</v>
      </c>
      <c r="E8" t="s">
        <v>121</v>
      </c>
    </row>
    <row r="9" spans="2:12">
      <c r="B9" s="8" t="s">
        <v>69</v>
      </c>
      <c r="D9" s="21">
        <v>75000</v>
      </c>
      <c r="E9" t="s">
        <v>122</v>
      </c>
    </row>
    <row r="10" spans="2:12" ht="16" thickBot="1">
      <c r="B10" s="8" t="s">
        <v>68</v>
      </c>
      <c r="D10" s="46">
        <v>15000</v>
      </c>
      <c r="E10" t="s">
        <v>123</v>
      </c>
    </row>
    <row r="11" spans="2:12">
      <c r="D11" s="19">
        <f>SUM(D5:D10)</f>
        <v>315000</v>
      </c>
    </row>
    <row r="13" spans="2:12" ht="23">
      <c r="B13" s="125" t="s">
        <v>67</v>
      </c>
      <c r="D13" s="22"/>
    </row>
    <row r="14" spans="2:12">
      <c r="B14" s="8" t="s">
        <v>66</v>
      </c>
      <c r="D14" s="26">
        <v>100000</v>
      </c>
      <c r="E14" t="s">
        <v>112</v>
      </c>
    </row>
    <row r="15" spans="2:12">
      <c r="B15" s="8" t="s">
        <v>65</v>
      </c>
      <c r="D15" s="21">
        <v>75000</v>
      </c>
      <c r="E15" t="s">
        <v>113</v>
      </c>
    </row>
    <row r="16" spans="2:12">
      <c r="B16" s="8" t="s">
        <v>64</v>
      </c>
      <c r="D16" s="21">
        <v>75000</v>
      </c>
      <c r="E16" t="s">
        <v>114</v>
      </c>
    </row>
    <row r="17" spans="2:5">
      <c r="B17" s="8" t="s">
        <v>63</v>
      </c>
      <c r="D17" s="21">
        <v>50000</v>
      </c>
      <c r="E17" t="s">
        <v>62</v>
      </c>
    </row>
    <row r="18" spans="2:5">
      <c r="B18" s="8" t="s">
        <v>61</v>
      </c>
      <c r="D18" s="21">
        <v>50000</v>
      </c>
      <c r="E18" t="s">
        <v>115</v>
      </c>
    </row>
    <row r="19" spans="2:5">
      <c r="B19" s="8" t="s">
        <v>60</v>
      </c>
      <c r="D19" s="21">
        <v>50000</v>
      </c>
      <c r="E19" t="s">
        <v>116</v>
      </c>
    </row>
    <row r="20" spans="2:5">
      <c r="B20" s="8" t="s">
        <v>59</v>
      </c>
      <c r="D20" s="25">
        <v>75000</v>
      </c>
      <c r="E20" t="s">
        <v>117</v>
      </c>
    </row>
    <row r="21" spans="2:5" ht="16" thickBot="1">
      <c r="B21" s="8" t="s">
        <v>58</v>
      </c>
      <c r="D21" s="46">
        <v>125000</v>
      </c>
      <c r="E21" t="s">
        <v>125</v>
      </c>
    </row>
    <row r="22" spans="2:5">
      <c r="D22" s="24">
        <f>SUM(D14:D21)</f>
        <v>600000</v>
      </c>
    </row>
    <row r="24" spans="2:5" ht="23">
      <c r="B24" s="125" t="s">
        <v>57</v>
      </c>
      <c r="D24" s="22"/>
    </row>
    <row r="25" spans="2:5">
      <c r="B25" s="8" t="s">
        <v>56</v>
      </c>
      <c r="D25" s="21">
        <v>75000</v>
      </c>
      <c r="E25" t="s">
        <v>126</v>
      </c>
    </row>
    <row r="26" spans="2:5">
      <c r="B26" s="8" t="s">
        <v>55</v>
      </c>
      <c r="D26" s="21">
        <v>50000</v>
      </c>
      <c r="E26" t="s">
        <v>54</v>
      </c>
    </row>
    <row r="27" spans="2:5">
      <c r="B27" s="8" t="s">
        <v>53</v>
      </c>
      <c r="D27" s="21">
        <v>50000</v>
      </c>
      <c r="E27" t="s">
        <v>124</v>
      </c>
    </row>
    <row r="28" spans="2:5">
      <c r="B28" s="8" t="s">
        <v>52</v>
      </c>
      <c r="D28" s="21">
        <v>75000</v>
      </c>
      <c r="E28" t="s">
        <v>118</v>
      </c>
    </row>
    <row r="29" spans="2:5" ht="16" thickBot="1">
      <c r="B29" s="8" t="s">
        <v>51</v>
      </c>
      <c r="D29" s="46">
        <v>15000</v>
      </c>
      <c r="E29" t="s">
        <v>127</v>
      </c>
    </row>
    <row r="30" spans="2:5">
      <c r="D30" s="19">
        <f>SUM(D25:D29)</f>
        <v>265000</v>
      </c>
    </row>
    <row r="32" spans="2:5" ht="23">
      <c r="B32" s="125" t="s">
        <v>50</v>
      </c>
      <c r="C32" s="23"/>
      <c r="D32" s="22"/>
    </row>
    <row r="33" spans="2:5">
      <c r="B33" s="8" t="s">
        <v>49</v>
      </c>
      <c r="D33" s="19">
        <v>75000</v>
      </c>
      <c r="E33" t="s">
        <v>119</v>
      </c>
    </row>
    <row r="34" spans="2:5">
      <c r="B34" s="8" t="s">
        <v>48</v>
      </c>
      <c r="D34" s="19">
        <v>15000</v>
      </c>
      <c r="E34" t="s">
        <v>47</v>
      </c>
    </row>
    <row r="35" spans="2:5">
      <c r="B35" s="8" t="s">
        <v>46</v>
      </c>
      <c r="D35" s="19">
        <v>5000</v>
      </c>
      <c r="E35" t="s">
        <v>45</v>
      </c>
    </row>
    <row r="36" spans="2:5">
      <c r="B36" s="8" t="s">
        <v>44</v>
      </c>
      <c r="C36" s="3"/>
    </row>
    <row r="37" spans="2:5">
      <c r="B37" s="8" t="s">
        <v>43</v>
      </c>
      <c r="C37" s="3"/>
      <c r="D37" s="21">
        <v>100000</v>
      </c>
      <c r="E37" t="s">
        <v>42</v>
      </c>
    </row>
    <row r="38" spans="2:5" ht="16" thickBot="1">
      <c r="B38" s="8" t="s">
        <v>41</v>
      </c>
      <c r="C38" s="3"/>
      <c r="D38" s="46">
        <v>150000</v>
      </c>
    </row>
    <row r="39" spans="2:5">
      <c r="D39" s="19">
        <f>SUM(D33:D38)</f>
        <v>345000</v>
      </c>
    </row>
    <row r="41" spans="2:5" ht="20">
      <c r="B41" s="20" t="s">
        <v>10</v>
      </c>
      <c r="D41" s="69">
        <f>+D39+D30+D22+D11</f>
        <v>1525000</v>
      </c>
    </row>
    <row r="43" spans="2:5" ht="18">
      <c r="B43" s="70" t="s">
        <v>134</v>
      </c>
    </row>
    <row r="44" spans="2:5" ht="18">
      <c r="B44" s="67" t="s">
        <v>149</v>
      </c>
    </row>
    <row r="45" spans="2:5" ht="18">
      <c r="B45" s="67" t="s">
        <v>135</v>
      </c>
    </row>
    <row r="46" spans="2:5" ht="18">
      <c r="B46" s="67" t="s">
        <v>150</v>
      </c>
    </row>
    <row r="47" spans="2:5" ht="18">
      <c r="B47" s="67" t="s">
        <v>151</v>
      </c>
    </row>
    <row r="48" spans="2:5" ht="18">
      <c r="B48" s="67" t="s">
        <v>152</v>
      </c>
    </row>
    <row r="49" spans="2:10" ht="18">
      <c r="B49" s="68" t="s">
        <v>153</v>
      </c>
    </row>
    <row r="51" spans="2:10" ht="36" customHeight="1">
      <c r="B51" s="144" t="s">
        <v>155</v>
      </c>
      <c r="C51" s="144"/>
      <c r="D51" s="144"/>
      <c r="E51" s="144"/>
      <c r="F51" s="144"/>
      <c r="G51" s="144"/>
      <c r="H51" s="144"/>
      <c r="I51" s="144"/>
      <c r="J51" s="144"/>
    </row>
    <row r="52" spans="2:10" ht="18">
      <c r="B52" s="145" t="s">
        <v>156</v>
      </c>
      <c r="C52" s="145"/>
      <c r="D52" s="145"/>
      <c r="E52" s="145"/>
      <c r="F52" s="145"/>
      <c r="G52" s="145"/>
      <c r="H52" s="145"/>
      <c r="I52" s="145"/>
      <c r="J52" s="145"/>
    </row>
    <row r="54" spans="2:10">
      <c r="B54" s="47" t="s">
        <v>130</v>
      </c>
    </row>
    <row r="55" spans="2:10" ht="18">
      <c r="B55" s="64" t="s">
        <v>129</v>
      </c>
    </row>
  </sheetData>
  <mergeCells count="4">
    <mergeCell ref="B2:L2"/>
    <mergeCell ref="B1:L1"/>
    <mergeCell ref="B51:J51"/>
    <mergeCell ref="B52:J52"/>
  </mergeCells>
  <hyperlinks>
    <hyperlink ref="B55" r:id="rId1"/>
    <hyperlink ref="B52" r:id="rId2"/>
  </hyperlinks>
  <pageMargins left="0.75" right="0.75" top="1" bottom="1" header="0.5" footer="0.5"/>
  <pageSetup orientation="portrait" horizontalDpi="4294967292" verticalDpi="4294967292"/>
  <picture r:id="rId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N24"/>
  <sheetViews>
    <sheetView showGridLines="0" zoomScale="125" zoomScaleNormal="125" zoomScalePageLayoutView="125" workbookViewId="0">
      <selection activeCell="B17" sqref="B17"/>
    </sheetView>
  </sheetViews>
  <sheetFormatPr baseColWidth="10" defaultRowHeight="15" x14ac:dyDescent="0"/>
  <cols>
    <col min="4" max="4" width="6.83203125" bestFit="1" customWidth="1"/>
    <col min="5" max="5" width="41.83203125" customWidth="1"/>
    <col min="6" max="6" width="14.1640625" bestFit="1" customWidth="1"/>
    <col min="7" max="7" width="10.5" bestFit="1" customWidth="1"/>
  </cols>
  <sheetData>
    <row r="1" spans="4:14" ht="30">
      <c r="D1" s="147" t="s">
        <v>131</v>
      </c>
      <c r="E1" s="147"/>
      <c r="F1" s="147"/>
      <c r="G1" s="56"/>
      <c r="H1" s="56"/>
      <c r="I1" s="56"/>
      <c r="J1" s="56"/>
      <c r="K1" s="56"/>
      <c r="L1" s="56"/>
      <c r="M1" s="56"/>
      <c r="N1" s="56"/>
    </row>
    <row r="2" spans="4:14" ht="16" thickBot="1"/>
    <row r="3" spans="4:14" ht="29" customHeight="1" thickBot="1">
      <c r="D3" s="153" t="s">
        <v>74</v>
      </c>
      <c r="E3" s="154"/>
      <c r="F3" s="155"/>
    </row>
    <row r="4" spans="4:14">
      <c r="F4" s="14"/>
      <c r="J4" s="8"/>
    </row>
    <row r="5" spans="4:14" ht="18">
      <c r="D5" s="98"/>
      <c r="E5" s="99" t="s">
        <v>92</v>
      </c>
      <c r="F5" s="126">
        <v>2000000</v>
      </c>
      <c r="J5" s="12"/>
    </row>
    <row r="6" spans="4:14" ht="18">
      <c r="D6" s="98"/>
      <c r="E6" s="99"/>
      <c r="F6" s="126" t="s">
        <v>83</v>
      </c>
      <c r="J6" s="12"/>
    </row>
    <row r="7" spans="4:14" ht="18">
      <c r="D7" s="98"/>
      <c r="E7" s="99" t="s">
        <v>102</v>
      </c>
      <c r="F7" s="50">
        <v>0.25</v>
      </c>
    </row>
    <row r="8" spans="4:14" ht="18">
      <c r="D8" s="52"/>
      <c r="E8" s="99"/>
      <c r="F8" s="98" t="s">
        <v>84</v>
      </c>
    </row>
    <row r="9" spans="4:14" ht="18">
      <c r="D9" s="52"/>
      <c r="E9" s="127" t="s">
        <v>8</v>
      </c>
      <c r="F9" s="116">
        <f>+F5/F7</f>
        <v>8000000</v>
      </c>
    </row>
    <row r="10" spans="4:14" ht="18">
      <c r="D10" s="52"/>
      <c r="E10" s="99"/>
      <c r="F10" s="54" t="s">
        <v>100</v>
      </c>
    </row>
    <row r="11" spans="4:14" ht="18">
      <c r="D11" s="52"/>
      <c r="E11" s="99" t="s">
        <v>154</v>
      </c>
      <c r="F11" s="54">
        <f>+F5</f>
        <v>2000000</v>
      </c>
    </row>
    <row r="12" spans="4:14" ht="18">
      <c r="D12" s="52"/>
      <c r="E12" s="99"/>
      <c r="F12" s="54" t="s">
        <v>84</v>
      </c>
    </row>
    <row r="13" spans="4:14" ht="18">
      <c r="D13" s="52"/>
      <c r="E13" s="127" t="s">
        <v>93</v>
      </c>
      <c r="F13" s="117">
        <f>+F9-F5</f>
        <v>6000000</v>
      </c>
    </row>
    <row r="14" spans="4:14" ht="18">
      <c r="D14" s="52"/>
      <c r="E14" s="127"/>
      <c r="F14" s="117"/>
    </row>
    <row r="15" spans="4:14" ht="18">
      <c r="D15" s="52"/>
      <c r="E15" s="127"/>
      <c r="F15" s="117"/>
    </row>
    <row r="16" spans="4:14">
      <c r="E16" s="17"/>
      <c r="G16" s="9"/>
    </row>
    <row r="17" spans="4:7" ht="37" customHeight="1">
      <c r="D17" s="151" t="s">
        <v>155</v>
      </c>
      <c r="E17" s="151"/>
      <c r="F17" s="151"/>
      <c r="G17" s="9"/>
    </row>
    <row r="18" spans="4:7" ht="18">
      <c r="D18" s="152" t="s">
        <v>156</v>
      </c>
      <c r="E18" s="152"/>
      <c r="F18" s="152"/>
      <c r="G18" s="9"/>
    </row>
    <row r="19" spans="4:7">
      <c r="E19" s="7"/>
      <c r="F19" s="2"/>
      <c r="G19" s="4"/>
    </row>
    <row r="20" spans="4:7">
      <c r="D20" s="47" t="s">
        <v>130</v>
      </c>
      <c r="E20" s="7"/>
      <c r="F20" s="2"/>
      <c r="G20" s="4"/>
    </row>
    <row r="21" spans="4:7" ht="18">
      <c r="D21" s="64" t="s">
        <v>129</v>
      </c>
      <c r="E21" s="1"/>
      <c r="F21" s="11"/>
    </row>
    <row r="22" spans="4:7">
      <c r="E22" s="10"/>
      <c r="F22" s="3"/>
      <c r="G22" s="2"/>
    </row>
    <row r="23" spans="4:7">
      <c r="E23" s="3"/>
      <c r="F23" s="3"/>
      <c r="G23" s="3"/>
    </row>
    <row r="24" spans="4:7">
      <c r="E24" s="5"/>
      <c r="F24" s="4"/>
      <c r="G24" s="5"/>
    </row>
  </sheetData>
  <mergeCells count="4">
    <mergeCell ref="D3:F3"/>
    <mergeCell ref="D1:F1"/>
    <mergeCell ref="D17:F17"/>
    <mergeCell ref="D18:F18"/>
  </mergeCells>
  <hyperlinks>
    <hyperlink ref="D21" r:id="rId1"/>
    <hyperlink ref="D18" r:id="rId2"/>
  </hyperlinks>
  <pageMargins left="0.75" right="0.75" top="1" bottom="1" header="0.5" footer="0.5"/>
  <pageSetup orientation="portrait" horizontalDpi="4294967292" verticalDpi="4294967292"/>
  <picture r:id="rId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32"/>
  <sheetViews>
    <sheetView showGridLines="0" zoomScale="125" zoomScaleNormal="125" zoomScalePageLayoutView="125" workbookViewId="0">
      <selection activeCell="G11" sqref="G11"/>
    </sheetView>
  </sheetViews>
  <sheetFormatPr baseColWidth="10" defaultRowHeight="15" x14ac:dyDescent="0"/>
  <cols>
    <col min="4" max="4" width="6.83203125" bestFit="1" customWidth="1"/>
    <col min="5" max="5" width="33.6640625" customWidth="1"/>
    <col min="6" max="6" width="16.1640625" customWidth="1"/>
    <col min="7" max="7" width="10.5" bestFit="1" customWidth="1"/>
  </cols>
  <sheetData>
    <row r="1" spans="4:12" ht="30">
      <c r="D1" s="147" t="s">
        <v>131</v>
      </c>
      <c r="E1" s="147"/>
      <c r="F1" s="147"/>
    </row>
    <row r="2" spans="4:12" ht="16" thickBot="1"/>
    <row r="3" spans="4:12" ht="31" thickBot="1">
      <c r="D3" s="167" t="s">
        <v>95</v>
      </c>
      <c r="E3" s="168"/>
      <c r="F3" s="169"/>
    </row>
    <row r="4" spans="4:12">
      <c r="F4" s="6"/>
    </row>
    <row r="5" spans="4:12" ht="18">
      <c r="D5" s="97"/>
      <c r="E5" s="99" t="s">
        <v>136</v>
      </c>
      <c r="F5" s="128">
        <v>20000000</v>
      </c>
    </row>
    <row r="6" spans="4:12" ht="18">
      <c r="D6" s="47"/>
      <c r="E6" s="52"/>
      <c r="F6" s="129" t="s">
        <v>101</v>
      </c>
    </row>
    <row r="7" spans="4:12" ht="18">
      <c r="D7" s="48"/>
      <c r="E7" s="99" t="s">
        <v>137</v>
      </c>
      <c r="F7" s="130">
        <v>2</v>
      </c>
      <c r="J7" s="8"/>
    </row>
    <row r="8" spans="4:12" ht="18">
      <c r="D8" s="47"/>
      <c r="E8" s="52"/>
      <c r="F8" s="131" t="s">
        <v>84</v>
      </c>
      <c r="J8" s="12"/>
    </row>
    <row r="9" spans="4:12" ht="18">
      <c r="D9" s="47"/>
      <c r="E9" s="99" t="s">
        <v>99</v>
      </c>
      <c r="F9" s="132">
        <f>+F7*F5</f>
        <v>40000000</v>
      </c>
    </row>
    <row r="10" spans="4:12" ht="18">
      <c r="D10" s="47"/>
      <c r="E10" s="99"/>
      <c r="F10" s="133" t="s">
        <v>83</v>
      </c>
    </row>
    <row r="11" spans="4:12" ht="18">
      <c r="D11" s="48"/>
      <c r="E11" s="99" t="s">
        <v>94</v>
      </c>
      <c r="F11" s="134">
        <v>20</v>
      </c>
      <c r="J11" s="13"/>
    </row>
    <row r="12" spans="4:12" ht="18">
      <c r="D12" s="47"/>
      <c r="E12" s="52"/>
      <c r="F12" s="98" t="s">
        <v>84</v>
      </c>
    </row>
    <row r="13" spans="4:12" ht="18">
      <c r="D13" s="47"/>
      <c r="E13" s="99" t="s">
        <v>96</v>
      </c>
      <c r="F13" s="135">
        <f>+F9/F11</f>
        <v>2000000</v>
      </c>
      <c r="L13" s="13"/>
    </row>
    <row r="14" spans="4:12" ht="18">
      <c r="D14" s="47"/>
      <c r="E14" s="100"/>
      <c r="F14" s="136" t="s">
        <v>100</v>
      </c>
      <c r="L14" s="13"/>
    </row>
    <row r="15" spans="4:12" ht="18">
      <c r="D15" s="48"/>
      <c r="E15" s="99" t="s">
        <v>97</v>
      </c>
      <c r="F15" s="126">
        <v>500000</v>
      </c>
      <c r="L15" s="13"/>
    </row>
    <row r="16" spans="4:12" ht="18">
      <c r="D16" s="47"/>
      <c r="E16" s="100"/>
      <c r="F16" s="136" t="s">
        <v>84</v>
      </c>
      <c r="L16" s="13"/>
    </row>
    <row r="17" spans="4:12" ht="18">
      <c r="D17" s="47"/>
      <c r="E17" s="99" t="s">
        <v>98</v>
      </c>
      <c r="F17" s="54">
        <f>+F13-F15</f>
        <v>1500000</v>
      </c>
      <c r="L17" s="13"/>
    </row>
    <row r="18" spans="4:12" ht="18">
      <c r="D18" s="47"/>
      <c r="E18" s="52"/>
      <c r="F18" s="52"/>
    </row>
    <row r="19" spans="4:12" ht="18">
      <c r="D19" s="47"/>
      <c r="E19" s="99" t="s">
        <v>89</v>
      </c>
      <c r="F19" s="137">
        <f>+F15/F13</f>
        <v>0.25</v>
      </c>
    </row>
    <row r="20" spans="4:12" ht="18">
      <c r="D20" s="47"/>
      <c r="E20" s="99"/>
      <c r="F20" s="137"/>
    </row>
    <row r="22" spans="4:12" ht="38" customHeight="1">
      <c r="D22" s="151" t="s">
        <v>155</v>
      </c>
      <c r="E22" s="151"/>
      <c r="F22" s="151"/>
      <c r="G22" s="140"/>
      <c r="H22" s="140"/>
      <c r="I22" s="140"/>
      <c r="J22" s="140"/>
      <c r="K22" s="140"/>
    </row>
    <row r="23" spans="4:12" ht="18">
      <c r="D23" s="152" t="s">
        <v>156</v>
      </c>
      <c r="E23" s="152"/>
      <c r="F23" s="152"/>
      <c r="G23" s="141"/>
      <c r="H23" s="141"/>
      <c r="I23" s="141"/>
      <c r="J23" s="141"/>
      <c r="K23" s="138"/>
    </row>
    <row r="24" spans="4:12" ht="18">
      <c r="D24" s="141"/>
      <c r="E24" s="141"/>
      <c r="F24" s="141"/>
      <c r="G24" s="141"/>
      <c r="H24" s="141"/>
      <c r="I24" s="141"/>
      <c r="J24" s="141"/>
      <c r="K24" s="138"/>
    </row>
    <row r="25" spans="4:12">
      <c r="D25" s="47" t="s">
        <v>130</v>
      </c>
      <c r="E25" s="7"/>
      <c r="F25" s="2"/>
    </row>
    <row r="26" spans="4:12" ht="18">
      <c r="D26" s="64" t="s">
        <v>129</v>
      </c>
      <c r="G26" s="9"/>
    </row>
    <row r="27" spans="4:12">
      <c r="D27" s="8"/>
      <c r="E27" s="7"/>
      <c r="F27" s="2"/>
      <c r="G27" s="4"/>
    </row>
    <row r="28" spans="4:12">
      <c r="D28" s="8"/>
      <c r="E28" s="7"/>
      <c r="F28" s="2"/>
      <c r="G28" s="4"/>
    </row>
    <row r="29" spans="4:12">
      <c r="D29" s="8"/>
      <c r="E29" s="1"/>
      <c r="F29" s="11"/>
    </row>
    <row r="30" spans="4:12">
      <c r="D30" s="8"/>
      <c r="E30" s="10"/>
      <c r="F30" s="3"/>
      <c r="G30" s="2"/>
    </row>
    <row r="31" spans="4:12">
      <c r="E31" s="3"/>
      <c r="F31" s="3"/>
      <c r="G31" s="3"/>
    </row>
    <row r="32" spans="4:12">
      <c r="D32" s="8"/>
      <c r="E32" s="5"/>
      <c r="F32" s="4"/>
      <c r="G32" s="5"/>
    </row>
  </sheetData>
  <mergeCells count="4">
    <mergeCell ref="D23:F23"/>
    <mergeCell ref="D3:F3"/>
    <mergeCell ref="D1:F1"/>
    <mergeCell ref="D22:F22"/>
  </mergeCells>
  <hyperlinks>
    <hyperlink ref="D26" r:id="rId1"/>
    <hyperlink ref="D23" r:id="rId2"/>
    <hyperlink ref="G23" r:id="rId3" display="http://1x1media.com/founders-pocket-guide/"/>
    <hyperlink ref="H23" r:id="rId4" display="http://1x1media.com/founders-pocket-guide/"/>
    <hyperlink ref="I23" r:id="rId5" display="http://1x1media.com/founders-pocket-guide/"/>
    <hyperlink ref="J23" r:id="rId6" display="http://1x1media.com/founders-pocket-guide/"/>
  </hyperlinks>
  <pageMargins left="0.75" right="0.75" top="1" bottom="1" header="0.5" footer="0.5"/>
  <pageSetup orientation="portrait" horizontalDpi="4294967292" verticalDpi="4294967292"/>
  <picture r:id="rId7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K38"/>
  <sheetViews>
    <sheetView showGridLines="0" zoomScale="125" zoomScaleNormal="125" zoomScalePageLayoutView="125" workbookViewId="0">
      <selection activeCell="A32" sqref="A32"/>
    </sheetView>
  </sheetViews>
  <sheetFormatPr baseColWidth="10" defaultRowHeight="15" x14ac:dyDescent="0"/>
  <cols>
    <col min="4" max="4" width="35.1640625" customWidth="1"/>
    <col min="5" max="5" width="15.5" bestFit="1" customWidth="1"/>
    <col min="6" max="6" width="10.5" bestFit="1" customWidth="1"/>
  </cols>
  <sheetData>
    <row r="2" spans="4:10" ht="30">
      <c r="D2" s="147" t="s">
        <v>131</v>
      </c>
      <c r="E2" s="147"/>
      <c r="F2" s="147"/>
      <c r="G2" s="147"/>
      <c r="H2" s="147"/>
      <c r="I2" s="147"/>
      <c r="J2" s="147"/>
    </row>
    <row r="3" spans="4:10" ht="30">
      <c r="D3" s="148" t="s">
        <v>9</v>
      </c>
      <c r="E3" s="148"/>
      <c r="F3" s="148"/>
      <c r="G3" s="148"/>
      <c r="H3" s="148"/>
      <c r="I3" s="148"/>
      <c r="J3" s="148"/>
    </row>
    <row r="5" spans="4:10" ht="18">
      <c r="D5" s="73" t="s">
        <v>142</v>
      </c>
      <c r="E5" s="74">
        <v>2000000</v>
      </c>
    </row>
    <row r="6" spans="4:10" ht="18">
      <c r="D6" s="73"/>
      <c r="E6" s="71" t="s">
        <v>138</v>
      </c>
    </row>
    <row r="7" spans="4:10" ht="18">
      <c r="D7" s="73" t="s">
        <v>145</v>
      </c>
      <c r="E7" s="74">
        <v>500000</v>
      </c>
      <c r="I7" s="8"/>
    </row>
    <row r="8" spans="4:10" ht="19" thickBot="1">
      <c r="D8" s="73"/>
      <c r="E8" s="72" t="s">
        <v>84</v>
      </c>
      <c r="I8" s="8"/>
    </row>
    <row r="9" spans="4:10" ht="18">
      <c r="D9" s="73" t="s">
        <v>146</v>
      </c>
      <c r="E9" s="75">
        <f>SUM(E5:E7)</f>
        <v>2500000</v>
      </c>
      <c r="I9" s="12"/>
    </row>
    <row r="10" spans="4:10" ht="18">
      <c r="D10" s="73"/>
      <c r="E10" s="76"/>
      <c r="I10" s="13"/>
    </row>
    <row r="11" spans="4:10" ht="18">
      <c r="D11" s="73" t="s">
        <v>147</v>
      </c>
      <c r="E11" s="77">
        <f>+E7/E9</f>
        <v>0.2</v>
      </c>
      <c r="I11" s="12"/>
    </row>
    <row r="12" spans="4:10" ht="18">
      <c r="D12" s="73"/>
      <c r="E12" s="77"/>
      <c r="I12" s="12"/>
    </row>
    <row r="13" spans="4:10" ht="18">
      <c r="D13" s="73"/>
      <c r="E13" s="76"/>
    </row>
    <row r="14" spans="4:10" ht="18">
      <c r="D14" s="73" t="s">
        <v>144</v>
      </c>
      <c r="E14" s="78">
        <v>0.1</v>
      </c>
    </row>
    <row r="15" spans="4:10" ht="18">
      <c r="D15" s="73"/>
      <c r="E15" s="71" t="s">
        <v>101</v>
      </c>
    </row>
    <row r="16" spans="4:10" ht="18">
      <c r="D16" s="73" t="s">
        <v>143</v>
      </c>
      <c r="E16" s="80">
        <f>+E5</f>
        <v>2000000</v>
      </c>
    </row>
    <row r="17" spans="4:11" ht="19" thickBot="1">
      <c r="D17" s="73"/>
      <c r="E17" s="72" t="s">
        <v>84</v>
      </c>
    </row>
    <row r="18" spans="4:11" ht="18">
      <c r="D18" s="79" t="s">
        <v>141</v>
      </c>
      <c r="E18" s="75">
        <f>+E14*E5</f>
        <v>200000</v>
      </c>
      <c r="K18" s="13"/>
    </row>
    <row r="19" spans="4:11" ht="18">
      <c r="D19" s="82"/>
      <c r="E19" s="83"/>
    </row>
    <row r="20" spans="4:11" ht="18">
      <c r="D20" s="84"/>
      <c r="E20" s="83"/>
    </row>
    <row r="21" spans="4:11" ht="18">
      <c r="D21" s="73" t="s">
        <v>142</v>
      </c>
      <c r="E21" s="85">
        <f>+E5</f>
        <v>2000000</v>
      </c>
    </row>
    <row r="22" spans="4:11" ht="18">
      <c r="D22" s="73"/>
      <c r="E22" s="83" t="s">
        <v>100</v>
      </c>
    </row>
    <row r="23" spans="4:11" ht="18">
      <c r="D23" s="79" t="s">
        <v>141</v>
      </c>
      <c r="E23" s="85">
        <f>+E18</f>
        <v>200000</v>
      </c>
    </row>
    <row r="24" spans="4:11" ht="19" thickBot="1">
      <c r="D24" s="81"/>
      <c r="E24" s="72" t="s">
        <v>84</v>
      </c>
    </row>
    <row r="25" spans="4:11" ht="18">
      <c r="D25" s="95" t="s">
        <v>140</v>
      </c>
      <c r="E25" s="139">
        <f>+E5-E18</f>
        <v>1800000</v>
      </c>
    </row>
    <row r="26" spans="4:11" ht="18">
      <c r="D26" s="86"/>
      <c r="E26" s="87"/>
    </row>
    <row r="27" spans="4:11" ht="18">
      <c r="D27" s="88"/>
      <c r="E27" s="82"/>
      <c r="F27" s="18"/>
    </row>
    <row r="28" spans="4:11" ht="18">
      <c r="D28" s="73" t="s">
        <v>145</v>
      </c>
      <c r="E28" s="75">
        <f>+E7</f>
        <v>500000</v>
      </c>
      <c r="F28" s="3"/>
    </row>
    <row r="29" spans="4:11" ht="18">
      <c r="D29" s="73"/>
      <c r="E29" s="75" t="s">
        <v>83</v>
      </c>
      <c r="F29" s="3"/>
    </row>
    <row r="30" spans="4:11" ht="18">
      <c r="D30" s="94" t="s">
        <v>148</v>
      </c>
      <c r="E30" s="90">
        <f>+E28+E25</f>
        <v>2300000</v>
      </c>
      <c r="F30" s="5"/>
    </row>
    <row r="31" spans="4:11" ht="19" thickBot="1">
      <c r="D31" s="89"/>
      <c r="E31" s="96" t="s">
        <v>84</v>
      </c>
      <c r="F31" s="5"/>
    </row>
    <row r="32" spans="4:11" ht="18">
      <c r="D32" s="93" t="s">
        <v>139</v>
      </c>
      <c r="E32" s="91">
        <f>+E28/E30</f>
        <v>0.21739130434782608</v>
      </c>
    </row>
    <row r="35" spans="4:11" ht="18">
      <c r="D35" s="149" t="s">
        <v>155</v>
      </c>
      <c r="E35" s="149"/>
      <c r="F35" s="149"/>
      <c r="G35" s="149"/>
      <c r="H35" s="149"/>
      <c r="I35" s="149"/>
      <c r="J35" s="149"/>
      <c r="K35" s="149"/>
    </row>
    <row r="36" spans="4:11" ht="18">
      <c r="D36" s="152" t="s">
        <v>156</v>
      </c>
      <c r="E36" s="152"/>
      <c r="F36" s="152"/>
      <c r="G36" s="152"/>
      <c r="H36" s="152"/>
      <c r="I36" s="152"/>
      <c r="J36" s="152"/>
      <c r="K36" s="138"/>
    </row>
    <row r="37" spans="4:11">
      <c r="D37" s="47" t="s">
        <v>130</v>
      </c>
    </row>
    <row r="38" spans="4:11" ht="18">
      <c r="D38" s="64" t="s">
        <v>129</v>
      </c>
    </row>
  </sheetData>
  <mergeCells count="4">
    <mergeCell ref="D2:J2"/>
    <mergeCell ref="D3:J3"/>
    <mergeCell ref="D35:K35"/>
    <mergeCell ref="D36:J36"/>
  </mergeCells>
  <hyperlinks>
    <hyperlink ref="D38" r:id="rId1"/>
    <hyperlink ref="D36" r:id="rId2"/>
    <hyperlink ref="E36" r:id="rId3" display="http://1x1media.com/founders-pocket-guide/"/>
    <hyperlink ref="F36" r:id="rId4" display="http://1x1media.com/founders-pocket-guide/"/>
    <hyperlink ref="G36" r:id="rId5" display="http://1x1media.com/founders-pocket-guide/"/>
    <hyperlink ref="H36" r:id="rId6" display="http://1x1media.com/founders-pocket-guide/"/>
    <hyperlink ref="I36" r:id="rId7" display="http://1x1media.com/founders-pocket-guide/"/>
    <hyperlink ref="J36" r:id="rId8" display="http://1x1media.com/founders-pocket-guide/"/>
  </hyperlinks>
  <pageMargins left="0.75" right="0.75" top="1" bottom="1" header="0.5" footer="0.5"/>
  <pageSetup orientation="portrait" horizontalDpi="4294967292" verticalDpi="4294967292"/>
  <drawing r:id="rId9"/>
  <picture r:id="rId1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1. Implied Valuation</vt:lpstr>
      <vt:lpstr>2. Implied Dilution</vt:lpstr>
      <vt:lpstr>3. Comp Method</vt:lpstr>
      <vt:lpstr>4. Step Up Method</vt:lpstr>
      <vt:lpstr>5. Risk Mitigation Method</vt:lpstr>
      <vt:lpstr>6. VC Quick Method</vt:lpstr>
      <vt:lpstr>7. VC Method</vt:lpstr>
      <vt:lpstr>8. True Pre-Money</vt:lpstr>
    </vt:vector>
  </TitlesOfParts>
  <Manager/>
  <Company>1x1 Media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Startup Valuation Explorer (tm)</dc:title>
  <dc:subject>Founder's Pocket Guide: Startup Valuation</dc:subject>
  <dc:creator>Stephen R. Poland</dc:creator>
  <cp:keywords>Startup Valuation</cp:keywords>
  <dc:description/>
  <cp:lastModifiedBy>Steve Poland</cp:lastModifiedBy>
  <dcterms:created xsi:type="dcterms:W3CDTF">2015-01-10T14:23:56Z</dcterms:created>
  <dcterms:modified xsi:type="dcterms:W3CDTF">2018-01-16T15:23:21Z</dcterms:modified>
  <cp:category/>
</cp:coreProperties>
</file>