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0" yWindow="0" windowWidth="25600" windowHeight="16060" tabRatio="825"/>
  </bookViews>
  <sheets>
    <sheet name="Full Cap Table" sheetId="3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4" i="31" l="1"/>
  <c r="Q24" i="31"/>
  <c r="P24" i="31"/>
  <c r="R21" i="31"/>
  <c r="Q21" i="31"/>
  <c r="P21" i="31"/>
  <c r="R18" i="31"/>
  <c r="Q18" i="31"/>
  <c r="P18" i="31"/>
  <c r="G17" i="31"/>
  <c r="H17" i="31"/>
  <c r="K17" i="31"/>
  <c r="N17" i="31"/>
  <c r="H27" i="31"/>
  <c r="L9" i="31"/>
  <c r="L10" i="31"/>
  <c r="J20" i="31"/>
  <c r="N20" i="31"/>
  <c r="K20" i="31"/>
  <c r="K27" i="31"/>
  <c r="O9" i="31"/>
  <c r="O10" i="31"/>
  <c r="M23" i="31"/>
  <c r="N23" i="31"/>
  <c r="N27" i="31"/>
  <c r="O13" i="31"/>
  <c r="R13" i="31"/>
  <c r="O14" i="31"/>
  <c r="R14" i="31"/>
  <c r="O17" i="31"/>
  <c r="R17" i="31"/>
  <c r="O20" i="31"/>
  <c r="R20" i="31"/>
  <c r="O23" i="31"/>
  <c r="R23" i="31"/>
  <c r="O26" i="31"/>
  <c r="R26" i="31"/>
  <c r="R27" i="31"/>
  <c r="Q13" i="31"/>
  <c r="Q14" i="31"/>
  <c r="Q17" i="31"/>
  <c r="Q20" i="31"/>
  <c r="Q23" i="31"/>
  <c r="Q26" i="31"/>
  <c r="Q27" i="31"/>
  <c r="P13" i="31"/>
  <c r="P14" i="31"/>
  <c r="P17" i="31"/>
  <c r="P20" i="31"/>
  <c r="P23" i="31"/>
  <c r="P26" i="31"/>
  <c r="P27" i="31"/>
  <c r="H13" i="31"/>
  <c r="K13" i="31"/>
  <c r="N13" i="31"/>
  <c r="E27" i="31"/>
  <c r="I9" i="31"/>
  <c r="I10" i="31"/>
  <c r="H14" i="31"/>
  <c r="H26" i="31"/>
  <c r="K14" i="31"/>
  <c r="K26" i="31"/>
  <c r="N14" i="31"/>
  <c r="N26" i="31"/>
  <c r="O8" i="31"/>
  <c r="I8" i="31"/>
  <c r="L8" i="31"/>
  <c r="K28" i="31"/>
  <c r="O27" i="31"/>
  <c r="L13" i="31"/>
  <c r="L14" i="31"/>
  <c r="L17" i="31"/>
  <c r="L20" i="31"/>
  <c r="L26" i="31"/>
  <c r="L27" i="31"/>
  <c r="I13" i="31"/>
  <c r="I14" i="31"/>
  <c r="I17" i="31"/>
  <c r="I26" i="31"/>
  <c r="I27" i="31"/>
  <c r="F13" i="31"/>
  <c r="F14" i="31"/>
  <c r="F26" i="31"/>
  <c r="F27" i="31"/>
</calcChain>
</file>

<file path=xl/sharedStrings.xml><?xml version="1.0" encoding="utf-8"?>
<sst xmlns="http://schemas.openxmlformats.org/spreadsheetml/2006/main" count="60" uniqueCount="29">
  <si>
    <t>Angel Group</t>
  </si>
  <si>
    <t>Common</t>
  </si>
  <si>
    <t>Preferred</t>
  </si>
  <si>
    <t>Founder A</t>
  </si>
  <si>
    <t>Founder B</t>
  </si>
  <si>
    <t>Shareholders</t>
  </si>
  <si>
    <t>Independent Angel</t>
  </si>
  <si>
    <t>Startup Formation</t>
  </si>
  <si>
    <t>Stock Type</t>
  </si>
  <si>
    <t>Totals</t>
  </si>
  <si>
    <t>Total Post-Round Shares</t>
  </si>
  <si>
    <t>Option Pool</t>
  </si>
  <si>
    <t>Pre-Money Options</t>
  </si>
  <si>
    <t>First Angel Round</t>
  </si>
  <si>
    <t>Second Angel Round</t>
  </si>
  <si>
    <t>VC #1</t>
  </si>
  <si>
    <t>Projected ROI on Exit</t>
  </si>
  <si>
    <t>Fully-Diluted Stock %</t>
  </si>
  <si>
    <t>First VC Round</t>
  </si>
  <si>
    <t>Pre-Money Valuation:</t>
  </si>
  <si>
    <t>Investment Amount:</t>
  </si>
  <si>
    <t>Post-Money Valuation:</t>
  </si>
  <si>
    <t>Shares Outstanding:</t>
  </si>
  <si>
    <t>Shares This Round</t>
  </si>
  <si>
    <t>N/A</t>
  </si>
  <si>
    <t>None</t>
  </si>
  <si>
    <t>Price Per Share:</t>
  </si>
  <si>
    <t>Founders' Shares</t>
  </si>
  <si>
    <t>Share This 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</si>
</sst>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_-* #,##0_-;\-* #,##0_-;_-* &quot;-&quot;??_-;_-@_-"/>
    <numFmt numFmtId="169" formatCode="&quot;$&quot;#,##0.000;[Red]\-&quot;$&quot;#,##0.000"/>
    <numFmt numFmtId="170" formatCode="0.0%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Open Sans Light"/>
    </font>
    <font>
      <sz val="16"/>
      <color theme="1"/>
      <name val="Open Sans Semibold"/>
    </font>
    <font>
      <sz val="16"/>
      <color theme="1"/>
      <name val="Open Sans Extrabold"/>
    </font>
    <font>
      <sz val="16"/>
      <color theme="1"/>
      <name val="Open Sans"/>
    </font>
    <font>
      <sz val="12"/>
      <color theme="0" tint="-0.34998626667073579"/>
      <name val="Calibri"/>
      <family val="2"/>
      <scheme val="minor"/>
    </font>
    <font>
      <sz val="16"/>
      <color theme="0" tint="-0.34998626667073579"/>
      <name val="Open Sans Extrabold"/>
    </font>
    <font>
      <sz val="16"/>
      <name val="Open Sans"/>
    </font>
    <font>
      <sz val="16"/>
      <name val="Open Sans Extrabold"/>
    </font>
    <font>
      <sz val="16"/>
      <color rgb="FF0000FF"/>
      <name val="Open Sans Extrabold"/>
    </font>
    <font>
      <b/>
      <sz val="16"/>
      <color rgb="FF0000FF"/>
      <name val="Open Sans"/>
    </font>
    <font>
      <b/>
      <sz val="18"/>
      <color rgb="FF0000FF"/>
      <name val="Open Sans"/>
    </font>
    <font>
      <b/>
      <sz val="16"/>
      <color theme="1"/>
      <name val="Open Sans Light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83">
    <xf numFmtId="0" fontId="0" fillId="0" borderId="0" xfId="0"/>
    <xf numFmtId="6" fontId="0" fillId="0" borderId="0" xfId="0" applyNumberFormat="1"/>
    <xf numFmtId="0" fontId="0" fillId="0" borderId="1" xfId="0" applyBorder="1"/>
    <xf numFmtId="0" fontId="0" fillId="0" borderId="6" xfId="0" applyBorder="1"/>
    <xf numFmtId="0" fontId="0" fillId="0" borderId="11" xfId="0" applyBorder="1"/>
    <xf numFmtId="0" fontId="8" fillId="0" borderId="11" xfId="0" applyFont="1" applyBorder="1" applyAlignment="1">
      <alignment horizontal="right"/>
    </xf>
    <xf numFmtId="166" fontId="11" fillId="0" borderId="17" xfId="21" applyNumberFormat="1" applyFont="1" applyBorder="1" applyAlignment="1">
      <alignment horizontal="right"/>
    </xf>
    <xf numFmtId="0" fontId="0" fillId="0" borderId="9" xfId="0" applyBorder="1"/>
    <xf numFmtId="0" fontId="0" fillId="0" borderId="15" xfId="0" applyBorder="1"/>
    <xf numFmtId="166" fontId="9" fillId="0" borderId="28" xfId="0" applyNumberFormat="1" applyFont="1" applyBorder="1"/>
    <xf numFmtId="9" fontId="9" fillId="0" borderId="16" xfId="0" applyNumberFormat="1" applyFont="1" applyBorder="1" applyAlignment="1">
      <alignment horizontal="center"/>
    </xf>
    <xf numFmtId="166" fontId="11" fillId="0" borderId="17" xfId="21" applyNumberFormat="1" applyFont="1" applyFill="1" applyBorder="1" applyAlignment="1">
      <alignment horizontal="right"/>
    </xf>
    <xf numFmtId="0" fontId="0" fillId="0" borderId="11" xfId="0" applyFill="1" applyBorder="1"/>
    <xf numFmtId="166" fontId="8" fillId="0" borderId="11" xfId="0" applyNumberFormat="1" applyFont="1" applyFill="1" applyBorder="1"/>
    <xf numFmtId="0" fontId="7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166" fontId="0" fillId="0" borderId="0" xfId="0" applyNumberFormat="1"/>
    <xf numFmtId="43" fontId="0" fillId="0" borderId="0" xfId="0" applyNumberFormat="1"/>
    <xf numFmtId="168" fontId="0" fillId="0" borderId="0" xfId="0" applyNumberFormat="1"/>
    <xf numFmtId="0" fontId="8" fillId="0" borderId="34" xfId="0" applyFont="1" applyBorder="1" applyAlignment="1">
      <alignment horizontal="right"/>
    </xf>
    <xf numFmtId="166" fontId="11" fillId="0" borderId="37" xfId="21" applyNumberFormat="1" applyFont="1" applyBorder="1" applyAlignment="1">
      <alignment horizontal="right"/>
    </xf>
    <xf numFmtId="0" fontId="0" fillId="0" borderId="26" xfId="0" applyBorder="1"/>
    <xf numFmtId="0" fontId="8" fillId="0" borderId="36" xfId="0" applyFont="1" applyFill="1" applyBorder="1" applyAlignment="1">
      <alignment horizontal="right"/>
    </xf>
    <xf numFmtId="166" fontId="9" fillId="0" borderId="30" xfId="0" applyNumberFormat="1" applyFont="1" applyFill="1" applyBorder="1"/>
    <xf numFmtId="9" fontId="9" fillId="0" borderId="35" xfId="0" applyNumberFormat="1" applyFont="1" applyFill="1" applyBorder="1" applyAlignment="1">
      <alignment horizontal="center"/>
    </xf>
    <xf numFmtId="169" fontId="14" fillId="0" borderId="22" xfId="0" applyNumberFormat="1" applyFont="1" applyBorder="1" applyAlignment="1">
      <alignment horizontal="center"/>
    </xf>
    <xf numFmtId="6" fontId="14" fillId="0" borderId="32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67" fontId="9" fillId="0" borderId="11" xfId="50" applyNumberFormat="1" applyFont="1" applyBorder="1"/>
    <xf numFmtId="0" fontId="3" fillId="0" borderId="11" xfId="0" applyFont="1" applyBorder="1"/>
    <xf numFmtId="0" fontId="3" fillId="0" borderId="11" xfId="0" applyFont="1" applyFill="1" applyBorder="1"/>
    <xf numFmtId="167" fontId="9" fillId="0" borderId="12" xfId="50" applyNumberFormat="1" applyFont="1" applyBorder="1"/>
    <xf numFmtId="6" fontId="16" fillId="0" borderId="33" xfId="0" applyNumberFormat="1" applyFont="1" applyBorder="1" applyAlignment="1">
      <alignment horizontal="center" wrapText="1"/>
    </xf>
    <xf numFmtId="0" fontId="0" fillId="0" borderId="10" xfId="0" applyBorder="1"/>
    <xf numFmtId="3" fontId="12" fillId="0" borderId="15" xfId="0" applyNumberFormat="1" applyFont="1" applyBorder="1" applyAlignment="1">
      <alignment horizontal="center"/>
    </xf>
    <xf numFmtId="6" fontId="9" fillId="0" borderId="32" xfId="0" applyNumberFormat="1" applyFont="1" applyBorder="1" applyAlignment="1">
      <alignment horizontal="center"/>
    </xf>
    <xf numFmtId="8" fontId="9" fillId="0" borderId="22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30" xfId="0" applyFont="1" applyFill="1" applyBorder="1"/>
    <xf numFmtId="0" fontId="0" fillId="0" borderId="26" xfId="0" applyFont="1" applyBorder="1"/>
    <xf numFmtId="0" fontId="0" fillId="0" borderId="29" xfId="0" applyFont="1" applyBorder="1"/>
    <xf numFmtId="9" fontId="9" fillId="0" borderId="18" xfId="0" applyNumberFormat="1" applyFont="1" applyBorder="1" applyAlignment="1">
      <alignment horizontal="center"/>
    </xf>
    <xf numFmtId="9" fontId="3" fillId="0" borderId="16" xfId="0" applyNumberFormat="1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0" fillId="0" borderId="6" xfId="0" applyFont="1" applyBorder="1"/>
    <xf numFmtId="0" fontId="0" fillId="0" borderId="9" xfId="0" applyFont="1" applyBorder="1"/>
    <xf numFmtId="0" fontId="0" fillId="0" borderId="15" xfId="0" applyFont="1" applyBorder="1"/>
    <xf numFmtId="167" fontId="9" fillId="0" borderId="39" xfId="0" applyNumberFormat="1" applyFont="1" applyBorder="1"/>
    <xf numFmtId="3" fontId="9" fillId="0" borderId="32" xfId="0" applyNumberFormat="1" applyFont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right"/>
    </xf>
    <xf numFmtId="3" fontId="15" fillId="2" borderId="5" xfId="21" applyNumberFormat="1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166" fontId="11" fillId="3" borderId="17" xfId="21" applyNumberFormat="1" applyFont="1" applyFill="1" applyBorder="1" applyAlignment="1">
      <alignment horizontal="right"/>
    </xf>
    <xf numFmtId="0" fontId="0" fillId="3" borderId="1" xfId="0" applyFont="1" applyFill="1" applyBorder="1"/>
    <xf numFmtId="0" fontId="8" fillId="3" borderId="11" xfId="0" applyFont="1" applyFill="1" applyBorder="1" applyAlignment="1">
      <alignment horizontal="right"/>
    </xf>
    <xf numFmtId="166" fontId="9" fillId="3" borderId="1" xfId="0" applyNumberFormat="1" applyFont="1" applyFill="1" applyBorder="1"/>
    <xf numFmtId="0" fontId="9" fillId="4" borderId="11" xfId="0" applyFont="1" applyFill="1" applyBorder="1" applyAlignment="1">
      <alignment horizontal="center"/>
    </xf>
    <xf numFmtId="166" fontId="11" fillId="4" borderId="17" xfId="21" applyNumberFormat="1" applyFont="1" applyFill="1" applyBorder="1" applyAlignment="1">
      <alignment horizontal="right"/>
    </xf>
    <xf numFmtId="0" fontId="0" fillId="4" borderId="1" xfId="0" applyFont="1" applyFill="1" applyBorder="1"/>
    <xf numFmtId="0" fontId="0" fillId="4" borderId="6" xfId="0" applyFont="1" applyFill="1" applyBorder="1"/>
    <xf numFmtId="0" fontId="8" fillId="4" borderId="11" xfId="0" applyFont="1" applyFill="1" applyBorder="1" applyAlignment="1">
      <alignment horizontal="right"/>
    </xf>
    <xf numFmtId="166" fontId="9" fillId="4" borderId="1" xfId="0" applyNumberFormat="1" applyFont="1" applyFill="1" applyBorder="1"/>
    <xf numFmtId="170" fontId="9" fillId="4" borderId="6" xfId="0" applyNumberFormat="1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right"/>
    </xf>
    <xf numFmtId="166" fontId="8" fillId="0" borderId="40" xfId="0" applyNumberFormat="1" applyFont="1" applyFill="1" applyBorder="1"/>
    <xf numFmtId="167" fontId="9" fillId="0" borderId="40" xfId="50" applyNumberFormat="1" applyFont="1" applyBorder="1"/>
    <xf numFmtId="166" fontId="9" fillId="5" borderId="1" xfId="0" applyNumberFormat="1" applyFont="1" applyFill="1" applyBorder="1"/>
    <xf numFmtId="0" fontId="0" fillId="0" borderId="41" xfId="0" applyBorder="1"/>
    <xf numFmtId="0" fontId="3" fillId="0" borderId="40" xfId="0" applyFont="1" applyBorder="1"/>
    <xf numFmtId="0" fontId="3" fillId="0" borderId="40" xfId="0" applyFont="1" applyFill="1" applyBorder="1"/>
    <xf numFmtId="0" fontId="0" fillId="0" borderId="40" xfId="0" applyBorder="1"/>
    <xf numFmtId="167" fontId="9" fillId="0" borderId="42" xfId="50" applyNumberFormat="1" applyFont="1" applyBorder="1"/>
    <xf numFmtId="9" fontId="9" fillId="5" borderId="6" xfId="0" applyNumberFormat="1" applyFont="1" applyFill="1" applyBorder="1" applyAlignment="1">
      <alignment horizontal="center"/>
    </xf>
    <xf numFmtId="170" fontId="9" fillId="5" borderId="6" xfId="0" applyNumberFormat="1" applyFont="1" applyFill="1" applyBorder="1" applyAlignment="1">
      <alignment horizontal="center"/>
    </xf>
    <xf numFmtId="166" fontId="8" fillId="5" borderId="43" xfId="0" applyNumberFormat="1" applyFont="1" applyFill="1" applyBorder="1"/>
    <xf numFmtId="166" fontId="12" fillId="5" borderId="43" xfId="0" applyNumberFormat="1" applyFont="1" applyFill="1" applyBorder="1"/>
    <xf numFmtId="0" fontId="0" fillId="0" borderId="43" xfId="0" applyBorder="1"/>
    <xf numFmtId="166" fontId="8" fillId="0" borderId="45" xfId="0" applyNumberFormat="1" applyFont="1" applyFill="1" applyBorder="1"/>
    <xf numFmtId="0" fontId="0" fillId="0" borderId="46" xfId="0" applyBorder="1"/>
    <xf numFmtId="0" fontId="0" fillId="5" borderId="1" xfId="0" applyFont="1" applyFill="1" applyBorder="1"/>
    <xf numFmtId="0" fontId="0" fillId="0" borderId="43" xfId="0" applyFont="1" applyBorder="1"/>
    <xf numFmtId="0" fontId="0" fillId="4" borderId="43" xfId="0" applyFont="1" applyFill="1" applyBorder="1"/>
    <xf numFmtId="166" fontId="9" fillId="4" borderId="43" xfId="0" applyNumberFormat="1" applyFont="1" applyFill="1" applyBorder="1"/>
    <xf numFmtId="0" fontId="0" fillId="0" borderId="46" xfId="0" applyFont="1" applyBorder="1"/>
    <xf numFmtId="0" fontId="0" fillId="3" borderId="6" xfId="0" applyFont="1" applyFill="1" applyBorder="1"/>
    <xf numFmtId="170" fontId="9" fillId="3" borderId="6" xfId="0" applyNumberFormat="1" applyFont="1" applyFill="1" applyBorder="1" applyAlignment="1">
      <alignment horizontal="center"/>
    </xf>
    <xf numFmtId="0" fontId="0" fillId="0" borderId="35" xfId="0" applyFont="1" applyFill="1" applyBorder="1"/>
    <xf numFmtId="0" fontId="0" fillId="5" borderId="6" xfId="0" applyFont="1" applyFill="1" applyBorder="1"/>
    <xf numFmtId="0" fontId="6" fillId="5" borderId="48" xfId="0" applyFont="1" applyFill="1" applyBorder="1" applyAlignment="1">
      <alignment horizontal="center"/>
    </xf>
    <xf numFmtId="0" fontId="9" fillId="5" borderId="49" xfId="0" applyFont="1" applyFill="1" applyBorder="1" applyAlignment="1">
      <alignment horizontal="center"/>
    </xf>
    <xf numFmtId="0" fontId="0" fillId="5" borderId="43" xfId="0" applyFont="1" applyFill="1" applyBorder="1"/>
    <xf numFmtId="0" fontId="0" fillId="2" borderId="48" xfId="0" applyFill="1" applyBorder="1"/>
    <xf numFmtId="0" fontId="9" fillId="2" borderId="50" xfId="0" applyFont="1" applyFill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9" fillId="3" borderId="50" xfId="0" applyFont="1" applyFill="1" applyBorder="1" applyAlignment="1">
      <alignment horizontal="center"/>
    </xf>
    <xf numFmtId="0" fontId="6" fillId="4" borderId="50" xfId="0" applyFont="1" applyFill="1" applyBorder="1" applyAlignment="1">
      <alignment horizontal="center"/>
    </xf>
    <xf numFmtId="0" fontId="9" fillId="4" borderId="50" xfId="0" applyFont="1" applyFill="1" applyBorder="1" applyAlignment="1">
      <alignment horizontal="center"/>
    </xf>
    <xf numFmtId="0" fontId="6" fillId="0" borderId="51" xfId="0" applyFont="1" applyFill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0" fillId="3" borderId="43" xfId="0" applyFont="1" applyFill="1" applyBorder="1"/>
    <xf numFmtId="166" fontId="9" fillId="3" borderId="43" xfId="0" applyNumberFormat="1" applyFont="1" applyFill="1" applyBorder="1"/>
    <xf numFmtId="0" fontId="0" fillId="0" borderId="45" xfId="0" applyFont="1" applyFill="1" applyBorder="1"/>
    <xf numFmtId="0" fontId="10" fillId="2" borderId="3" xfId="0" applyFont="1" applyFill="1" applyBorder="1"/>
    <xf numFmtId="0" fontId="10" fillId="2" borderId="4" xfId="0" applyFont="1" applyFill="1" applyBorder="1"/>
    <xf numFmtId="170" fontId="9" fillId="2" borderId="6" xfId="51" applyNumberFormat="1" applyFont="1" applyFill="1" applyBorder="1" applyAlignment="1">
      <alignment horizontal="center"/>
    </xf>
    <xf numFmtId="170" fontId="12" fillId="2" borderId="6" xfId="51" applyNumberFormat="1" applyFont="1" applyFill="1" applyBorder="1" applyAlignment="1">
      <alignment horizontal="center"/>
    </xf>
    <xf numFmtId="9" fontId="11" fillId="0" borderId="35" xfId="51" applyFont="1" applyBorder="1" applyAlignment="1">
      <alignment horizontal="center"/>
    </xf>
    <xf numFmtId="9" fontId="11" fillId="3" borderId="35" xfId="51" applyFont="1" applyFill="1" applyBorder="1" applyAlignment="1">
      <alignment horizontal="center"/>
    </xf>
    <xf numFmtId="9" fontId="11" fillId="4" borderId="35" xfId="51" applyFont="1" applyFill="1" applyBorder="1" applyAlignment="1">
      <alignment horizontal="center"/>
    </xf>
    <xf numFmtId="9" fontId="11" fillId="0" borderId="35" xfId="51" applyFont="1" applyFill="1" applyBorder="1" applyAlignment="1">
      <alignment horizontal="center"/>
    </xf>
    <xf numFmtId="166" fontId="11" fillId="5" borderId="5" xfId="21" applyNumberFormat="1" applyFont="1" applyFill="1" applyBorder="1" applyAlignment="1">
      <alignment horizontal="right"/>
    </xf>
    <xf numFmtId="9" fontId="11" fillId="5" borderId="6" xfId="51" applyFont="1" applyFill="1" applyBorder="1" applyAlignment="1">
      <alignment horizontal="center"/>
    </xf>
    <xf numFmtId="9" fontId="11" fillId="0" borderId="53" xfId="51" applyFont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6" fillId="6" borderId="50" xfId="0" applyFont="1" applyFill="1" applyBorder="1" applyAlignment="1">
      <alignment horizontal="center"/>
    </xf>
    <xf numFmtId="166" fontId="11" fillId="6" borderId="17" xfId="21" applyNumberFormat="1" applyFont="1" applyFill="1" applyBorder="1" applyAlignment="1">
      <alignment horizontal="right"/>
    </xf>
    <xf numFmtId="9" fontId="11" fillId="6" borderId="35" xfId="51" applyFont="1" applyFill="1" applyBorder="1" applyAlignment="1">
      <alignment horizontal="center"/>
    </xf>
    <xf numFmtId="0" fontId="0" fillId="6" borderId="43" xfId="0" applyFont="1" applyFill="1" applyBorder="1"/>
    <xf numFmtId="0" fontId="0" fillId="6" borderId="1" xfId="0" applyFont="1" applyFill="1" applyBorder="1"/>
    <xf numFmtId="0" fontId="0" fillId="6" borderId="6" xfId="0" applyFont="1" applyFill="1" applyBorder="1"/>
    <xf numFmtId="0" fontId="0" fillId="6" borderId="43" xfId="0" applyFill="1" applyBorder="1"/>
    <xf numFmtId="0" fontId="0" fillId="6" borderId="1" xfId="0" applyFill="1" applyBorder="1"/>
    <xf numFmtId="0" fontId="0" fillId="6" borderId="6" xfId="0" applyFill="1" applyBorder="1"/>
    <xf numFmtId="0" fontId="8" fillId="6" borderId="12" xfId="0" applyFont="1" applyFill="1" applyBorder="1" applyAlignment="1">
      <alignment horizontal="right"/>
    </xf>
    <xf numFmtId="0" fontId="9" fillId="6" borderId="49" xfId="0" applyFont="1" applyFill="1" applyBorder="1" applyAlignment="1">
      <alignment horizontal="center"/>
    </xf>
    <xf numFmtId="3" fontId="15" fillId="6" borderId="7" xfId="21" applyNumberFormat="1" applyFont="1" applyFill="1" applyBorder="1" applyAlignment="1">
      <alignment horizontal="center"/>
    </xf>
    <xf numFmtId="170" fontId="12" fillId="6" borderId="8" xfId="51" applyNumberFormat="1" applyFont="1" applyFill="1" applyBorder="1" applyAlignment="1">
      <alignment horizontal="center"/>
    </xf>
    <xf numFmtId="166" fontId="9" fillId="6" borderId="47" xfId="0" applyNumberFormat="1" applyFont="1" applyFill="1" applyBorder="1"/>
    <xf numFmtId="166" fontId="9" fillId="6" borderId="14" xfId="21" applyNumberFormat="1" applyFont="1" applyFill="1" applyBorder="1" applyAlignment="1">
      <alignment horizontal="right"/>
    </xf>
    <xf numFmtId="170" fontId="9" fillId="6" borderId="8" xfId="0" applyNumberFormat="1" applyFont="1" applyFill="1" applyBorder="1" applyAlignment="1">
      <alignment horizontal="center"/>
    </xf>
    <xf numFmtId="9" fontId="9" fillId="6" borderId="8" xfId="0" applyNumberFormat="1" applyFont="1" applyFill="1" applyBorder="1" applyAlignment="1">
      <alignment horizontal="center"/>
    </xf>
    <xf numFmtId="166" fontId="15" fillId="6" borderId="47" xfId="0" applyNumberFormat="1" applyFont="1" applyFill="1" applyBorder="1"/>
    <xf numFmtId="166" fontId="12" fillId="6" borderId="14" xfId="21" applyNumberFormat="1" applyFont="1" applyFill="1" applyBorder="1" applyAlignment="1">
      <alignment horizontal="right"/>
    </xf>
    <xf numFmtId="0" fontId="0" fillId="2" borderId="44" xfId="0" applyFont="1" applyFill="1" applyBorder="1"/>
    <xf numFmtId="0" fontId="0" fillId="2" borderId="13" xfId="0" applyFont="1" applyFill="1" applyBorder="1"/>
    <xf numFmtId="0" fontId="0" fillId="2" borderId="4" xfId="0" applyFont="1" applyFill="1" applyBorder="1"/>
    <xf numFmtId="0" fontId="0" fillId="2" borderId="43" xfId="0" applyFont="1" applyFill="1" applyBorder="1"/>
    <xf numFmtId="166" fontId="9" fillId="2" borderId="1" xfId="0" applyNumberFormat="1" applyFont="1" applyFill="1" applyBorder="1"/>
    <xf numFmtId="166" fontId="8" fillId="3" borderId="43" xfId="0" applyNumberFormat="1" applyFont="1" applyFill="1" applyBorder="1"/>
    <xf numFmtId="0" fontId="0" fillId="2" borderId="44" xfId="0" applyFill="1" applyBorder="1"/>
    <xf numFmtId="0" fontId="0" fillId="2" borderId="13" xfId="0" applyFill="1" applyBorder="1"/>
    <xf numFmtId="0" fontId="0" fillId="2" borderId="4" xfId="0" applyFill="1" applyBorder="1"/>
    <xf numFmtId="0" fontId="0" fillId="2" borderId="43" xfId="0" applyFill="1" applyBorder="1"/>
    <xf numFmtId="0" fontId="0" fillId="3" borderId="43" xfId="0" applyFill="1" applyBorder="1"/>
    <xf numFmtId="0" fontId="0" fillId="3" borderId="1" xfId="0" applyFill="1" applyBorder="1"/>
    <xf numFmtId="0" fontId="0" fillId="3" borderId="6" xfId="0" applyFill="1" applyBorder="1"/>
    <xf numFmtId="0" fontId="0" fillId="4" borderId="43" xfId="0" applyFill="1" applyBorder="1"/>
    <xf numFmtId="0" fontId="0" fillId="4" borderId="1" xfId="0" applyFill="1" applyBorder="1"/>
    <xf numFmtId="0" fontId="0" fillId="4" borderId="6" xfId="0" applyFill="1" applyBorder="1"/>
    <xf numFmtId="166" fontId="8" fillId="4" borderId="43" xfId="0" applyNumberFormat="1" applyFont="1" applyFill="1" applyBorder="1"/>
    <xf numFmtId="4" fontId="9" fillId="0" borderId="11" xfId="21" applyNumberFormat="1" applyFont="1" applyFill="1" applyBorder="1" applyAlignment="1">
      <alignment horizontal="center"/>
    </xf>
    <xf numFmtId="4" fontId="9" fillId="0" borderId="40" xfId="21" applyNumberFormat="1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13" fillId="0" borderId="19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0" fillId="5" borderId="24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5" xfId="0" applyFill="1" applyBorder="1" applyAlignment="1">
      <alignment horizontal="center"/>
    </xf>
  </cellXfs>
  <cellStyles count="754">
    <cellStyle name="Comma" xfId="21" builtinId="3"/>
    <cellStyle name="Currency" xfId="50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Percent" xfId="51" builtinId="5"/>
  </cellStyles>
  <dxfs count="0"/>
  <tableStyles count="0" defaultTableStyle="TableStyleMedium9" defaultPivotStyle="PivotStyleMedium4"/>
  <colors>
    <mruColors>
      <color rgb="FF213996"/>
      <color rgb="FF5FCB5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50800</xdr:colOff>
      <xdr:row>10</xdr:row>
      <xdr:rowOff>275165</xdr:rowOff>
    </xdr:from>
    <xdr:ext cx="1684867" cy="369332"/>
    <xdr:sp macro="" textlink="">
      <xdr:nvSpPr>
        <xdr:cNvPr id="68" name="TextBox 67"/>
        <xdr:cNvSpPr txBox="1"/>
      </xdr:nvSpPr>
      <xdr:spPr>
        <a:xfrm>
          <a:off x="20789900" y="3005665"/>
          <a:ext cx="1684867" cy="369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800">
              <a:latin typeface="Open Sans"/>
              <a:cs typeface="Open Sans"/>
            </a:rPr>
            <a:t>Exit Valuation</a:t>
          </a:r>
        </a:p>
      </xdr:txBody>
    </xdr:sp>
    <xdr:clientData/>
  </xdr:oneCellAnchor>
  <xdr:oneCellAnchor>
    <xdr:from>
      <xdr:col>16</xdr:col>
      <xdr:colOff>38101</xdr:colOff>
      <xdr:row>10</xdr:row>
      <xdr:rowOff>275166</xdr:rowOff>
    </xdr:from>
    <xdr:ext cx="1646768" cy="369332"/>
    <xdr:sp macro="" textlink="">
      <xdr:nvSpPr>
        <xdr:cNvPr id="69" name="TextBox 68"/>
        <xdr:cNvSpPr txBox="1"/>
      </xdr:nvSpPr>
      <xdr:spPr>
        <a:xfrm>
          <a:off x="22529801" y="3005666"/>
          <a:ext cx="1646768" cy="369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800">
              <a:latin typeface="Open Sans"/>
              <a:cs typeface="Open Sans"/>
            </a:rPr>
            <a:t>Exit Valuation</a:t>
          </a:r>
        </a:p>
      </xdr:txBody>
    </xdr:sp>
    <xdr:clientData/>
  </xdr:oneCellAnchor>
  <xdr:oneCellAnchor>
    <xdr:from>
      <xdr:col>17</xdr:col>
      <xdr:colOff>50801</xdr:colOff>
      <xdr:row>10</xdr:row>
      <xdr:rowOff>275165</xdr:rowOff>
    </xdr:from>
    <xdr:ext cx="1651000" cy="369332"/>
    <xdr:sp macro="" textlink="">
      <xdr:nvSpPr>
        <xdr:cNvPr id="70" name="TextBox 69"/>
        <xdr:cNvSpPr txBox="1"/>
      </xdr:nvSpPr>
      <xdr:spPr>
        <a:xfrm>
          <a:off x="24295101" y="3005665"/>
          <a:ext cx="1651000" cy="369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800">
              <a:latin typeface="Open Sans"/>
              <a:cs typeface="Open Sans"/>
            </a:rPr>
            <a:t>Exit Valuation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R36"/>
  <sheetViews>
    <sheetView tabSelected="1" topLeftCell="E1" zoomScale="75" zoomScaleNormal="75" zoomScalePageLayoutView="75" workbookViewId="0">
      <selection activeCell="P18" sqref="P18"/>
    </sheetView>
  </sheetViews>
  <sheetFormatPr baseColWidth="10" defaultRowHeight="15" x14ac:dyDescent="0"/>
  <cols>
    <col min="3" max="3" width="32" customWidth="1"/>
    <col min="4" max="4" width="15.5" bestFit="1" customWidth="1"/>
    <col min="5" max="5" width="28.5" bestFit="1" customWidth="1"/>
    <col min="6" max="6" width="16.83203125" customWidth="1"/>
    <col min="7" max="7" width="16.1640625" bestFit="1" customWidth="1"/>
    <col min="8" max="8" width="18.6640625" customWidth="1"/>
    <col min="9" max="9" width="19.33203125" bestFit="1" customWidth="1"/>
    <col min="10" max="10" width="15.83203125" customWidth="1"/>
    <col min="11" max="11" width="17.6640625" customWidth="1"/>
    <col min="12" max="12" width="19.33203125" customWidth="1"/>
    <col min="13" max="14" width="16.5" customWidth="1"/>
    <col min="15" max="15" width="17.6640625" bestFit="1" customWidth="1"/>
    <col min="16" max="18" width="23" bestFit="1" customWidth="1"/>
  </cols>
  <sheetData>
    <row r="3" spans="3:18" ht="16" thickBot="1"/>
    <row r="4" spans="3:18" ht="29" customHeight="1" thickBot="1">
      <c r="E4" s="170"/>
      <c r="F4" s="171"/>
      <c r="G4" s="180"/>
      <c r="H4" s="181"/>
      <c r="I4" s="182"/>
      <c r="J4" s="177"/>
      <c r="K4" s="178"/>
      <c r="L4" s="179"/>
      <c r="M4" s="174"/>
      <c r="N4" s="175"/>
      <c r="O4" s="176"/>
    </row>
    <row r="5" spans="3:18" ht="23">
      <c r="E5" s="172" t="s">
        <v>7</v>
      </c>
      <c r="F5" s="173"/>
      <c r="G5" s="163" t="s">
        <v>13</v>
      </c>
      <c r="H5" s="164"/>
      <c r="I5" s="165"/>
      <c r="J5" s="163" t="s">
        <v>14</v>
      </c>
      <c r="K5" s="164"/>
      <c r="L5" s="165"/>
      <c r="M5" s="163" t="s">
        <v>18</v>
      </c>
      <c r="N5" s="164"/>
      <c r="O5" s="165"/>
    </row>
    <row r="6" spans="3:18" ht="23">
      <c r="E6" s="28" t="s">
        <v>19</v>
      </c>
      <c r="F6" s="29" t="s">
        <v>24</v>
      </c>
      <c r="G6" s="166" t="s">
        <v>19</v>
      </c>
      <c r="H6" s="167"/>
      <c r="I6" s="26">
        <v>1000000</v>
      </c>
      <c r="J6" s="166" t="s">
        <v>19</v>
      </c>
      <c r="K6" s="167"/>
      <c r="L6" s="26">
        <v>2000000</v>
      </c>
      <c r="M6" s="166" t="s">
        <v>19</v>
      </c>
      <c r="N6" s="167"/>
      <c r="O6" s="26">
        <v>6000000</v>
      </c>
    </row>
    <row r="7" spans="3:18" ht="23">
      <c r="E7" s="28" t="s">
        <v>20</v>
      </c>
      <c r="F7" s="29" t="s">
        <v>25</v>
      </c>
      <c r="G7" s="166" t="s">
        <v>20</v>
      </c>
      <c r="H7" s="167"/>
      <c r="I7" s="26">
        <v>200000</v>
      </c>
      <c r="J7" s="166" t="s">
        <v>20</v>
      </c>
      <c r="K7" s="167"/>
      <c r="L7" s="26">
        <v>500000</v>
      </c>
      <c r="M7" s="166" t="s">
        <v>20</v>
      </c>
      <c r="N7" s="167"/>
      <c r="O7" s="26">
        <v>2000000</v>
      </c>
    </row>
    <row r="8" spans="3:18" ht="24" thickBot="1">
      <c r="E8" s="28" t="s">
        <v>21</v>
      </c>
      <c r="F8" s="29" t="s">
        <v>24</v>
      </c>
      <c r="G8" s="166" t="s">
        <v>21</v>
      </c>
      <c r="H8" s="167"/>
      <c r="I8" s="37">
        <f>+I6+I7</f>
        <v>1200000</v>
      </c>
      <c r="J8" s="166" t="s">
        <v>21</v>
      </c>
      <c r="K8" s="167"/>
      <c r="L8" s="37">
        <f>+L6+L7</f>
        <v>2500000</v>
      </c>
      <c r="M8" s="166" t="s">
        <v>21</v>
      </c>
      <c r="N8" s="167"/>
      <c r="O8" s="37">
        <f>+O6+O7</f>
        <v>8000000</v>
      </c>
    </row>
    <row r="9" spans="3:18" ht="23">
      <c r="E9" s="28" t="s">
        <v>22</v>
      </c>
      <c r="F9" s="29" t="s">
        <v>25</v>
      </c>
      <c r="G9" s="166" t="s">
        <v>22</v>
      </c>
      <c r="H9" s="167"/>
      <c r="I9" s="50">
        <f>+E27</f>
        <v>2500000</v>
      </c>
      <c r="J9" s="166" t="s">
        <v>22</v>
      </c>
      <c r="K9" s="167"/>
      <c r="L9" s="50">
        <f>+H27</f>
        <v>3000000</v>
      </c>
      <c r="M9" s="166" t="s">
        <v>22</v>
      </c>
      <c r="N9" s="167"/>
      <c r="O9" s="50">
        <f>+K27+M26</f>
        <v>4500000</v>
      </c>
      <c r="P9" s="157" t="s">
        <v>16</v>
      </c>
      <c r="Q9" s="158"/>
      <c r="R9" s="159"/>
    </row>
    <row r="10" spans="3:18" ht="24" thickBot="1">
      <c r="E10" s="27" t="s">
        <v>26</v>
      </c>
      <c r="F10" s="25">
        <v>1E-3</v>
      </c>
      <c r="G10" s="168" t="s">
        <v>26</v>
      </c>
      <c r="H10" s="169"/>
      <c r="I10" s="38">
        <f>+I6/I9</f>
        <v>0.4</v>
      </c>
      <c r="J10" s="168" t="s">
        <v>26</v>
      </c>
      <c r="K10" s="169"/>
      <c r="L10" s="38">
        <f>+L6/L9</f>
        <v>0.66666666666666663</v>
      </c>
      <c r="M10" s="168" t="s">
        <v>26</v>
      </c>
      <c r="N10" s="169"/>
      <c r="O10" s="38">
        <f>+O6/O9</f>
        <v>1.3333333333333333</v>
      </c>
      <c r="P10" s="160"/>
      <c r="Q10" s="161"/>
      <c r="R10" s="162"/>
    </row>
    <row r="11" spans="3:18" ht="70" thickBot="1">
      <c r="C11" s="14" t="s">
        <v>5</v>
      </c>
      <c r="D11" s="14" t="s">
        <v>8</v>
      </c>
      <c r="E11" s="15" t="s">
        <v>27</v>
      </c>
      <c r="F11" s="15" t="s">
        <v>17</v>
      </c>
      <c r="G11" s="15" t="s">
        <v>23</v>
      </c>
      <c r="H11" s="15" t="s">
        <v>10</v>
      </c>
      <c r="I11" s="15" t="s">
        <v>17</v>
      </c>
      <c r="J11" s="15" t="s">
        <v>23</v>
      </c>
      <c r="K11" s="15" t="s">
        <v>10</v>
      </c>
      <c r="L11" s="15" t="s">
        <v>17</v>
      </c>
      <c r="M11" s="15" t="s">
        <v>28</v>
      </c>
      <c r="N11" s="15" t="s">
        <v>10</v>
      </c>
      <c r="O11" s="15" t="s">
        <v>17</v>
      </c>
      <c r="P11" s="34">
        <v>15000000</v>
      </c>
      <c r="Q11" s="34">
        <v>30000000</v>
      </c>
      <c r="R11" s="34">
        <v>45000000</v>
      </c>
    </row>
    <row r="12" spans="3:18" ht="23">
      <c r="C12" s="51" t="s">
        <v>7</v>
      </c>
      <c r="D12" s="95"/>
      <c r="E12" s="107"/>
      <c r="F12" s="108"/>
      <c r="G12" s="138"/>
      <c r="H12" s="139"/>
      <c r="I12" s="140"/>
      <c r="J12" s="138"/>
      <c r="K12" s="139"/>
      <c r="L12" s="140"/>
      <c r="M12" s="144"/>
      <c r="N12" s="145"/>
      <c r="O12" s="146"/>
      <c r="P12" s="71"/>
      <c r="Q12" s="35"/>
      <c r="R12" s="35"/>
    </row>
    <row r="13" spans="3:18" ht="23">
      <c r="C13" s="52" t="s">
        <v>3</v>
      </c>
      <c r="D13" s="96" t="s">
        <v>1</v>
      </c>
      <c r="E13" s="53">
        <v>1000000</v>
      </c>
      <c r="F13" s="109">
        <f>+E13/E27</f>
        <v>0.4</v>
      </c>
      <c r="G13" s="141"/>
      <c r="H13" s="142">
        <f>+E13</f>
        <v>1000000</v>
      </c>
      <c r="I13" s="109">
        <f>+H13/H27</f>
        <v>0.33333333333333331</v>
      </c>
      <c r="J13" s="141"/>
      <c r="K13" s="142">
        <f>+H13</f>
        <v>1000000</v>
      </c>
      <c r="L13" s="109">
        <f>+K13/K27</f>
        <v>0.26666666666666666</v>
      </c>
      <c r="M13" s="147"/>
      <c r="N13" s="142">
        <f>+K13</f>
        <v>1000000</v>
      </c>
      <c r="O13" s="109">
        <f>+N13/N27</f>
        <v>0.16666666666666666</v>
      </c>
      <c r="P13" s="69">
        <f>+P11*O13</f>
        <v>2500000</v>
      </c>
      <c r="Q13" s="30">
        <f>+Q11*O13</f>
        <v>5000000</v>
      </c>
      <c r="R13" s="30">
        <f>+R11*O13</f>
        <v>7500000</v>
      </c>
    </row>
    <row r="14" spans="3:18" ht="23">
      <c r="C14" s="52" t="s">
        <v>4</v>
      </c>
      <c r="D14" s="96" t="s">
        <v>1</v>
      </c>
      <c r="E14" s="53">
        <v>1000000</v>
      </c>
      <c r="F14" s="110">
        <f>+E14/E27</f>
        <v>0.4</v>
      </c>
      <c r="G14" s="141"/>
      <c r="H14" s="142">
        <f>+E14</f>
        <v>1000000</v>
      </c>
      <c r="I14" s="109">
        <f>+H14/H27</f>
        <v>0.33333333333333331</v>
      </c>
      <c r="J14" s="141"/>
      <c r="K14" s="142">
        <f>+H14</f>
        <v>1000000</v>
      </c>
      <c r="L14" s="109">
        <f>+K14/K27</f>
        <v>0.26666666666666666</v>
      </c>
      <c r="M14" s="147"/>
      <c r="N14" s="142">
        <f>+K14</f>
        <v>1000000</v>
      </c>
      <c r="O14" s="109">
        <f>+N14/N27</f>
        <v>0.16666666666666666</v>
      </c>
      <c r="P14" s="69">
        <f>+P11*O14</f>
        <v>2500000</v>
      </c>
      <c r="Q14" s="30">
        <f>+Q11*O14</f>
        <v>5000000</v>
      </c>
      <c r="R14" s="30">
        <f>+R11*O14</f>
        <v>7500000</v>
      </c>
    </row>
    <row r="15" spans="3:18" ht="23">
      <c r="C15" s="5"/>
      <c r="D15" s="97"/>
      <c r="E15" s="6"/>
      <c r="F15" s="111"/>
      <c r="G15" s="84"/>
      <c r="H15" s="39"/>
      <c r="I15" s="46"/>
      <c r="J15" s="84"/>
      <c r="K15" s="39"/>
      <c r="L15" s="46"/>
      <c r="M15" s="80"/>
      <c r="N15" s="2"/>
      <c r="O15" s="3"/>
      <c r="P15" s="72"/>
      <c r="Q15" s="31"/>
      <c r="R15" s="31"/>
    </row>
    <row r="16" spans="3:18" ht="23">
      <c r="C16" s="54" t="s">
        <v>13</v>
      </c>
      <c r="D16" s="98"/>
      <c r="E16" s="55"/>
      <c r="F16" s="112"/>
      <c r="G16" s="104"/>
      <c r="H16" s="56"/>
      <c r="I16" s="88"/>
      <c r="J16" s="104"/>
      <c r="K16" s="56"/>
      <c r="L16" s="88"/>
      <c r="M16" s="148"/>
      <c r="N16" s="149"/>
      <c r="O16" s="150"/>
      <c r="P16" s="73"/>
      <c r="Q16" s="32"/>
      <c r="R16" s="32"/>
    </row>
    <row r="17" spans="3:18" ht="23">
      <c r="C17" s="57" t="s">
        <v>6</v>
      </c>
      <c r="D17" s="99" t="s">
        <v>1</v>
      </c>
      <c r="E17" s="55"/>
      <c r="F17" s="112"/>
      <c r="G17" s="105">
        <f>+I7/I10</f>
        <v>500000</v>
      </c>
      <c r="H17" s="58">
        <f>+G17</f>
        <v>500000</v>
      </c>
      <c r="I17" s="89">
        <f>+H17/H27</f>
        <v>0.16666666666666666</v>
      </c>
      <c r="J17" s="143"/>
      <c r="K17" s="58">
        <f>+H17</f>
        <v>500000</v>
      </c>
      <c r="L17" s="89">
        <f>+K17/K27</f>
        <v>0.13333333333333333</v>
      </c>
      <c r="M17" s="143"/>
      <c r="N17" s="58">
        <f>+K17</f>
        <v>500000</v>
      </c>
      <c r="O17" s="89">
        <f>+N17/N27</f>
        <v>8.3333333333333329E-2</v>
      </c>
      <c r="P17" s="69">
        <f>+P11*O17</f>
        <v>1250000</v>
      </c>
      <c r="Q17" s="30">
        <f>+Q11*O17</f>
        <v>2500000</v>
      </c>
      <c r="R17" s="30">
        <f>+R11*O17</f>
        <v>3750000</v>
      </c>
    </row>
    <row r="18" spans="3:18" ht="23">
      <c r="C18" s="5"/>
      <c r="D18" s="97"/>
      <c r="E18" s="6"/>
      <c r="F18" s="111"/>
      <c r="G18" s="84"/>
      <c r="H18" s="39"/>
      <c r="I18" s="46"/>
      <c r="J18" s="84"/>
      <c r="K18" s="39"/>
      <c r="L18" s="46"/>
      <c r="M18" s="80"/>
      <c r="N18" s="2"/>
      <c r="O18" s="3"/>
      <c r="P18" s="155">
        <f>+(P17-I7)/I7</f>
        <v>5.25</v>
      </c>
      <c r="Q18" s="155">
        <f>+(Q17-I7)/I7</f>
        <v>11.5</v>
      </c>
      <c r="R18" s="155">
        <f>+(R17-I7)/I7</f>
        <v>17.75</v>
      </c>
    </row>
    <row r="19" spans="3:18" ht="23">
      <c r="C19" s="59" t="s">
        <v>14</v>
      </c>
      <c r="D19" s="100"/>
      <c r="E19" s="60"/>
      <c r="F19" s="113"/>
      <c r="G19" s="85"/>
      <c r="H19" s="61"/>
      <c r="I19" s="62"/>
      <c r="J19" s="85"/>
      <c r="K19" s="61"/>
      <c r="L19" s="62"/>
      <c r="M19" s="151"/>
      <c r="N19" s="152"/>
      <c r="O19" s="153"/>
      <c r="Q19" s="12"/>
      <c r="R19" s="12"/>
    </row>
    <row r="20" spans="3:18" ht="23">
      <c r="C20" s="63" t="s">
        <v>0</v>
      </c>
      <c r="D20" s="101" t="s">
        <v>2</v>
      </c>
      <c r="E20" s="60"/>
      <c r="F20" s="113"/>
      <c r="G20" s="85"/>
      <c r="H20" s="61"/>
      <c r="I20" s="62"/>
      <c r="J20" s="86">
        <f>+L7/L10</f>
        <v>750000</v>
      </c>
      <c r="K20" s="64">
        <f>+J20</f>
        <v>750000</v>
      </c>
      <c r="L20" s="65">
        <f>+K20/K27</f>
        <v>0.2</v>
      </c>
      <c r="M20" s="154"/>
      <c r="N20" s="64">
        <f>+J20</f>
        <v>750000</v>
      </c>
      <c r="O20" s="65">
        <f>+N20/N27</f>
        <v>0.125</v>
      </c>
      <c r="P20" s="69">
        <f>+P11*O20</f>
        <v>1875000</v>
      </c>
      <c r="Q20" s="30">
        <f>+Q11*O20</f>
        <v>3750000</v>
      </c>
      <c r="R20" s="30">
        <f>+R11*O20</f>
        <v>5625000</v>
      </c>
    </row>
    <row r="21" spans="3:18" ht="24" thickBot="1">
      <c r="C21" s="22"/>
      <c r="D21" s="102"/>
      <c r="E21" s="11"/>
      <c r="F21" s="114"/>
      <c r="G21" s="106"/>
      <c r="H21" s="40"/>
      <c r="I21" s="90"/>
      <c r="J21" s="81"/>
      <c r="K21" s="23"/>
      <c r="L21" s="24"/>
      <c r="M21" s="81"/>
      <c r="N21" s="23"/>
      <c r="O21" s="24"/>
      <c r="P21" s="156">
        <f>+(P20-L7)/L7</f>
        <v>2.75</v>
      </c>
      <c r="Q21" s="155">
        <f>+(Q20-I7)/I7</f>
        <v>17.75</v>
      </c>
      <c r="R21" s="155">
        <f>+(R20-L7)/L7</f>
        <v>10.25</v>
      </c>
    </row>
    <row r="22" spans="3:18" ht="23">
      <c r="C22" s="66" t="s">
        <v>18</v>
      </c>
      <c r="D22" s="92"/>
      <c r="E22" s="115"/>
      <c r="F22" s="116"/>
      <c r="G22" s="94"/>
      <c r="H22" s="83"/>
      <c r="I22" s="91"/>
      <c r="J22" s="78"/>
      <c r="K22" s="70"/>
      <c r="L22" s="76"/>
      <c r="M22" s="78"/>
      <c r="N22" s="70"/>
      <c r="O22" s="76"/>
      <c r="P22" s="68"/>
      <c r="Q22" s="13"/>
      <c r="R22" s="13"/>
    </row>
    <row r="23" spans="3:18" ht="24" thickBot="1">
      <c r="C23" s="67" t="s">
        <v>15</v>
      </c>
      <c r="D23" s="93" t="s">
        <v>2</v>
      </c>
      <c r="E23" s="115"/>
      <c r="F23" s="116"/>
      <c r="G23" s="94"/>
      <c r="H23" s="83"/>
      <c r="I23" s="91"/>
      <c r="J23" s="78"/>
      <c r="K23" s="70"/>
      <c r="L23" s="76"/>
      <c r="M23" s="79">
        <f>+O7/O10</f>
        <v>1500000</v>
      </c>
      <c r="N23" s="70">
        <f>+M23</f>
        <v>1500000</v>
      </c>
      <c r="O23" s="77">
        <f>+N23/N27</f>
        <v>0.25</v>
      </c>
      <c r="P23" s="69">
        <f>+P11*O23</f>
        <v>3750000</v>
      </c>
      <c r="Q23" s="30">
        <f>+Q11*O23</f>
        <v>7500000</v>
      </c>
      <c r="R23" s="30">
        <f>+R11*O23</f>
        <v>11250000</v>
      </c>
    </row>
    <row r="24" spans="3:18" ht="23">
      <c r="C24" s="19"/>
      <c r="D24" s="103"/>
      <c r="E24" s="20"/>
      <c r="F24" s="117"/>
      <c r="G24" s="87"/>
      <c r="H24" s="41"/>
      <c r="I24" s="47"/>
      <c r="J24" s="87"/>
      <c r="K24" s="41"/>
      <c r="L24" s="47"/>
      <c r="M24" s="82"/>
      <c r="N24" s="21"/>
      <c r="O24" s="7"/>
      <c r="P24" s="156">
        <f>+(P23-O7)/O7</f>
        <v>0.875</v>
      </c>
      <c r="Q24" s="155">
        <f>+(Q23-O7)/O7</f>
        <v>2.75</v>
      </c>
      <c r="R24" s="155">
        <f>+(R23-O7)/O7</f>
        <v>4.625</v>
      </c>
    </row>
    <row r="25" spans="3:18" ht="23">
      <c r="C25" s="118" t="s">
        <v>12</v>
      </c>
      <c r="D25" s="119"/>
      <c r="E25" s="120"/>
      <c r="F25" s="121"/>
      <c r="G25" s="122"/>
      <c r="H25" s="123"/>
      <c r="I25" s="124"/>
      <c r="J25" s="122"/>
      <c r="K25" s="123"/>
      <c r="L25" s="124"/>
      <c r="M25" s="125"/>
      <c r="N25" s="126"/>
      <c r="O25" s="127"/>
      <c r="P25" s="74"/>
      <c r="Q25" s="4"/>
      <c r="R25" s="4"/>
    </row>
    <row r="26" spans="3:18" ht="24" thickBot="1">
      <c r="C26" s="128" t="s">
        <v>11</v>
      </c>
      <c r="D26" s="129" t="s">
        <v>1</v>
      </c>
      <c r="E26" s="130">
        <v>500000</v>
      </c>
      <c r="F26" s="131">
        <f>+E26/E27</f>
        <v>0.2</v>
      </c>
      <c r="G26" s="132"/>
      <c r="H26" s="133">
        <f>+E26</f>
        <v>500000</v>
      </c>
      <c r="I26" s="134">
        <f>+H26/H27</f>
        <v>0.16666666666666666</v>
      </c>
      <c r="J26" s="132"/>
      <c r="K26" s="133">
        <f>+H26</f>
        <v>500000</v>
      </c>
      <c r="L26" s="135">
        <f>+K26/K27</f>
        <v>0.13333333333333333</v>
      </c>
      <c r="M26" s="136">
        <v>750000</v>
      </c>
      <c r="N26" s="137">
        <f>+M26+K26</f>
        <v>1250000</v>
      </c>
      <c r="O26" s="134">
        <f>+N26/N27</f>
        <v>0.20833333333333334</v>
      </c>
      <c r="P26" s="75">
        <f>+P11*O26</f>
        <v>3125000</v>
      </c>
      <c r="Q26" s="33">
        <f>+Q11*O26</f>
        <v>6250000</v>
      </c>
      <c r="R26" s="33">
        <f>+R11*O26</f>
        <v>9375000</v>
      </c>
    </row>
    <row r="27" spans="3:18" ht="24" thickBot="1">
      <c r="C27" s="45" t="s">
        <v>9</v>
      </c>
      <c r="D27" s="8"/>
      <c r="E27" s="36">
        <f>SUM(E13:E26)</f>
        <v>2500000</v>
      </c>
      <c r="F27" s="44">
        <f>SUM(F13:F26)</f>
        <v>1</v>
      </c>
      <c r="G27" s="42"/>
      <c r="H27" s="9">
        <f>SUM(H13:H26)</f>
        <v>3000000</v>
      </c>
      <c r="I27" s="43">
        <f>SUM(I13:I26)</f>
        <v>0.99999999999999989</v>
      </c>
      <c r="J27" s="48"/>
      <c r="K27" s="9">
        <f>SUM(K13:K26)</f>
        <v>3750000</v>
      </c>
      <c r="L27" s="10">
        <f>SUM(L13:L26)</f>
        <v>1</v>
      </c>
      <c r="M27" s="8"/>
      <c r="N27" s="9">
        <f>SUM(N13:N26)</f>
        <v>6000000</v>
      </c>
      <c r="O27" s="10">
        <f>SUM(O13:O26)</f>
        <v>1</v>
      </c>
      <c r="P27" s="49">
        <f>+P13+P14+P17+P20+P23+P26</f>
        <v>15000000</v>
      </c>
      <c r="Q27" s="49">
        <f>+Q13+Q14+Q17+Q20+Q23+Q26</f>
        <v>30000000</v>
      </c>
      <c r="R27" s="49">
        <f>+R13+R14+R17+R20+R23+R26</f>
        <v>45000000</v>
      </c>
    </row>
    <row r="28" spans="3:18">
      <c r="K28" s="16">
        <f>+M26</f>
        <v>750000</v>
      </c>
    </row>
    <row r="31" spans="3:18">
      <c r="D31" s="1"/>
      <c r="G31" s="1"/>
      <c r="J31" s="1"/>
    </row>
    <row r="32" spans="3:18">
      <c r="D32" s="1"/>
      <c r="G32" s="1"/>
      <c r="J32" s="1"/>
    </row>
    <row r="33" spans="4:10">
      <c r="D33" s="1"/>
      <c r="G33" s="1"/>
      <c r="J33" s="1"/>
    </row>
    <row r="34" spans="4:10">
      <c r="D34" s="16"/>
      <c r="G34" s="16"/>
      <c r="J34" s="16"/>
    </row>
    <row r="35" spans="4:10">
      <c r="D35" s="17"/>
      <c r="G35" s="17"/>
      <c r="J35" s="17"/>
    </row>
    <row r="36" spans="4:10">
      <c r="D36" s="18"/>
      <c r="G36" s="18"/>
      <c r="J36" s="18"/>
    </row>
  </sheetData>
  <mergeCells count="24">
    <mergeCell ref="G10:H10"/>
    <mergeCell ref="E4:F4"/>
    <mergeCell ref="E5:F5"/>
    <mergeCell ref="M4:O4"/>
    <mergeCell ref="J4:L4"/>
    <mergeCell ref="G4:I4"/>
    <mergeCell ref="M5:O5"/>
    <mergeCell ref="J5:L5"/>
    <mergeCell ref="P9:R10"/>
    <mergeCell ref="G5:I5"/>
    <mergeCell ref="G6:H6"/>
    <mergeCell ref="G7:H7"/>
    <mergeCell ref="G8:H8"/>
    <mergeCell ref="G9:H9"/>
    <mergeCell ref="M10:N10"/>
    <mergeCell ref="M6:N6"/>
    <mergeCell ref="M7:N7"/>
    <mergeCell ref="M8:N8"/>
    <mergeCell ref="M9:N9"/>
    <mergeCell ref="J6:K6"/>
    <mergeCell ref="J7:K7"/>
    <mergeCell ref="J8:K8"/>
    <mergeCell ref="J9:K9"/>
    <mergeCell ref="J10:K10"/>
  </mergeCells>
  <pageMargins left="0.75" right="0.75" top="1" bottom="1" header="0.5" footer="0.5"/>
  <pageSetup orientation="portrait" horizontalDpi="4294967292" verticalDpi="4294967292"/>
  <ignoredErrors>
    <ignoredError sqref="N27:O27 K27:L27 H27:I27 E27:F27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Cap Table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Poland</dc:creator>
  <cp:lastModifiedBy>Steve Poland</cp:lastModifiedBy>
  <dcterms:created xsi:type="dcterms:W3CDTF">2014-08-06T19:05:41Z</dcterms:created>
  <dcterms:modified xsi:type="dcterms:W3CDTF">2019-03-26T18:05:20Z</dcterms:modified>
</cp:coreProperties>
</file>